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AESEON\Downloads\"/>
    </mc:Choice>
  </mc:AlternateContent>
  <bookViews>
    <workbookView xWindow="0" yWindow="0" windowWidth="17256" windowHeight="5688"/>
  </bookViews>
  <sheets>
    <sheet name="모든요일(4대)" sheetId="1" r:id="rId1"/>
    <sheet name="운임표(인상분 반영)" sheetId="4" r:id="rId2"/>
  </sheets>
  <calcPr calcId="162913"/>
</workbook>
</file>

<file path=xl/calcChain.xml><?xml version="1.0" encoding="utf-8"?>
<calcChain xmlns="http://schemas.openxmlformats.org/spreadsheetml/2006/main">
  <c r="L11" i="1" l="1"/>
  <c r="L10" i="1"/>
  <c r="L9" i="1"/>
  <c r="L8" i="1"/>
  <c r="L7" i="1"/>
  <c r="L6" i="1"/>
  <c r="L12" i="1"/>
  <c r="L5" i="1"/>
  <c r="L4" i="1"/>
  <c r="L3" i="1"/>
  <c r="L2" i="1"/>
  <c r="K2" i="1"/>
  <c r="I18" i="1" l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H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F2" i="1"/>
  <c r="E2" i="1"/>
  <c r="L65" i="4" l="1"/>
  <c r="L64" i="4"/>
  <c r="L63" i="4"/>
  <c r="L62" i="4"/>
  <c r="L61" i="4"/>
  <c r="K65" i="4"/>
  <c r="K64" i="4"/>
  <c r="K63" i="4"/>
  <c r="K62" i="4"/>
  <c r="K61" i="4"/>
  <c r="K60" i="4"/>
  <c r="K59" i="4"/>
  <c r="K58" i="4"/>
  <c r="I55" i="4"/>
  <c r="K57" i="4"/>
  <c r="J65" i="4"/>
  <c r="J64" i="4"/>
  <c r="J63" i="4"/>
  <c r="J62" i="4"/>
  <c r="J61" i="4"/>
  <c r="J60" i="4"/>
  <c r="J59" i="4"/>
  <c r="J58" i="4"/>
  <c r="J57" i="4"/>
  <c r="J56" i="4"/>
  <c r="I65" i="4"/>
  <c r="I64" i="4"/>
  <c r="I63" i="4"/>
  <c r="I62" i="4"/>
  <c r="I61" i="4"/>
  <c r="I60" i="4"/>
  <c r="I59" i="4"/>
  <c r="I58" i="4"/>
  <c r="I57" i="4"/>
  <c r="I56" i="4"/>
  <c r="H65" i="4"/>
  <c r="H64" i="4"/>
  <c r="H63" i="4"/>
  <c r="H62" i="4"/>
  <c r="H61" i="4"/>
  <c r="H60" i="4"/>
  <c r="H59" i="4"/>
  <c r="H58" i="4"/>
  <c r="H57" i="4"/>
  <c r="H56" i="4"/>
  <c r="H55" i="4"/>
  <c r="G65" i="4"/>
  <c r="G64" i="4"/>
  <c r="G63" i="4"/>
  <c r="G62" i="4"/>
  <c r="G61" i="4"/>
  <c r="G60" i="4"/>
  <c r="G59" i="4"/>
  <c r="G58" i="4"/>
  <c r="G57" i="4"/>
  <c r="G56" i="4"/>
  <c r="G55" i="4"/>
  <c r="F65" i="4"/>
  <c r="F64" i="4"/>
  <c r="F63" i="4"/>
  <c r="F62" i="4"/>
  <c r="F61" i="4"/>
  <c r="F60" i="4"/>
  <c r="F59" i="4"/>
  <c r="F58" i="4"/>
  <c r="F57" i="4"/>
  <c r="F56" i="4"/>
  <c r="F55" i="4"/>
  <c r="E65" i="4"/>
  <c r="E64" i="4"/>
  <c r="E63" i="4"/>
  <c r="E62" i="4"/>
  <c r="E61" i="4"/>
  <c r="E60" i="4"/>
  <c r="E59" i="4"/>
  <c r="E58" i="4"/>
  <c r="E57" i="4"/>
  <c r="E56" i="4"/>
  <c r="E55" i="4"/>
  <c r="D65" i="4"/>
  <c r="D64" i="4"/>
  <c r="D63" i="4"/>
  <c r="D62" i="4"/>
  <c r="D61" i="4"/>
  <c r="D60" i="4"/>
  <c r="D59" i="4"/>
  <c r="D58" i="4"/>
  <c r="D57" i="4"/>
  <c r="D56" i="4"/>
  <c r="D55" i="4"/>
  <c r="C65" i="4"/>
  <c r="C64" i="4"/>
  <c r="C63" i="4"/>
  <c r="C62" i="4"/>
  <c r="C61" i="4"/>
  <c r="C60" i="4"/>
  <c r="C59" i="4"/>
  <c r="C58" i="4"/>
  <c r="C57" i="4"/>
  <c r="C56" i="4"/>
  <c r="C55" i="4"/>
  <c r="B65" i="4"/>
  <c r="B64" i="4"/>
  <c r="B63" i="4"/>
  <c r="B62" i="4"/>
  <c r="B61" i="4"/>
  <c r="B60" i="4"/>
  <c r="B59" i="4"/>
  <c r="B58" i="4"/>
  <c r="B57" i="4"/>
  <c r="B56" i="4"/>
  <c r="B55" i="4"/>
  <c r="B54" i="4"/>
  <c r="U42" i="4"/>
  <c r="U64" i="4"/>
  <c r="U65" i="4"/>
  <c r="U43" i="4"/>
  <c r="U21" i="4"/>
  <c r="B46" i="4"/>
  <c r="L43" i="4"/>
  <c r="L42" i="4"/>
  <c r="L41" i="4"/>
  <c r="L40" i="4"/>
  <c r="L39" i="4"/>
  <c r="K43" i="4"/>
  <c r="K42" i="4"/>
  <c r="K41" i="4"/>
  <c r="K40" i="4"/>
  <c r="K39" i="4"/>
  <c r="K38" i="4"/>
  <c r="K37" i="4"/>
  <c r="K36" i="4"/>
  <c r="K35" i="4"/>
  <c r="J43" i="4"/>
  <c r="J42" i="4"/>
  <c r="J41" i="4"/>
  <c r="J40" i="4"/>
  <c r="J39" i="4"/>
  <c r="J38" i="4"/>
  <c r="J37" i="4"/>
  <c r="J36" i="4"/>
  <c r="J35" i="4"/>
  <c r="J34" i="4"/>
  <c r="I43" i="4"/>
  <c r="I42" i="4"/>
  <c r="I41" i="4"/>
  <c r="I40" i="4"/>
  <c r="I39" i="4"/>
  <c r="I38" i="4"/>
  <c r="I37" i="4"/>
  <c r="I36" i="4"/>
  <c r="I35" i="4"/>
  <c r="I34" i="4"/>
  <c r="I33" i="4"/>
  <c r="H43" i="4"/>
  <c r="H42" i="4"/>
  <c r="H41" i="4"/>
  <c r="H40" i="4"/>
  <c r="H39" i="4"/>
  <c r="H38" i="4"/>
  <c r="H37" i="4"/>
  <c r="H36" i="4"/>
  <c r="H35" i="4"/>
  <c r="H34" i="4"/>
  <c r="H33" i="4"/>
  <c r="G43" i="4"/>
  <c r="G42" i="4"/>
  <c r="G41" i="4"/>
  <c r="G40" i="4"/>
  <c r="G39" i="4"/>
  <c r="G38" i="4"/>
  <c r="G37" i="4"/>
  <c r="G36" i="4"/>
  <c r="G35" i="4"/>
  <c r="G34" i="4"/>
  <c r="G33" i="4"/>
  <c r="F43" i="4"/>
  <c r="F42" i="4"/>
  <c r="F41" i="4"/>
  <c r="F40" i="4"/>
  <c r="F39" i="4"/>
  <c r="F38" i="4"/>
  <c r="F37" i="4"/>
  <c r="F36" i="4"/>
  <c r="F35" i="4"/>
  <c r="F34" i="4"/>
  <c r="F33" i="4"/>
  <c r="E43" i="4"/>
  <c r="E42" i="4"/>
  <c r="E41" i="4"/>
  <c r="E40" i="4"/>
  <c r="E39" i="4"/>
  <c r="E38" i="4"/>
  <c r="E37" i="4"/>
  <c r="E36" i="4"/>
  <c r="E35" i="4"/>
  <c r="E34" i="4"/>
  <c r="E33" i="4"/>
  <c r="D43" i="4"/>
  <c r="D42" i="4"/>
  <c r="D41" i="4"/>
  <c r="D40" i="4"/>
  <c r="D39" i="4"/>
  <c r="D38" i="4"/>
  <c r="D37" i="4"/>
  <c r="D36" i="4"/>
  <c r="D35" i="4"/>
  <c r="D34" i="4"/>
  <c r="D33" i="4"/>
  <c r="C43" i="4"/>
  <c r="C42" i="4"/>
  <c r="C41" i="4"/>
  <c r="C40" i="4"/>
  <c r="C39" i="4"/>
  <c r="C38" i="4"/>
  <c r="C37" i="4"/>
  <c r="C36" i="4"/>
  <c r="C35" i="4"/>
  <c r="C34" i="4"/>
  <c r="C33" i="4"/>
  <c r="B43" i="4"/>
  <c r="B42" i="4"/>
  <c r="B41" i="4"/>
  <c r="B40" i="4"/>
  <c r="B39" i="4"/>
  <c r="B38" i="4"/>
  <c r="B37" i="4"/>
  <c r="B36" i="4"/>
  <c r="B35" i="4"/>
  <c r="B34" i="4"/>
  <c r="B33" i="4"/>
  <c r="B32" i="4"/>
  <c r="M56" i="4"/>
  <c r="L21" i="4"/>
  <c r="L20" i="4"/>
  <c r="L19" i="4"/>
  <c r="L18" i="4"/>
  <c r="L17" i="4"/>
  <c r="K21" i="4"/>
  <c r="K20" i="4"/>
  <c r="K19" i="4"/>
  <c r="K18" i="4"/>
  <c r="K17" i="4"/>
  <c r="K16" i="4"/>
  <c r="K15" i="4"/>
  <c r="K14" i="4"/>
  <c r="K13" i="4"/>
  <c r="J21" i="4"/>
  <c r="J20" i="4"/>
  <c r="J19" i="4"/>
  <c r="J18" i="4"/>
  <c r="J17" i="4"/>
  <c r="J16" i="4"/>
  <c r="J15" i="4"/>
  <c r="J14" i="4"/>
  <c r="J13" i="4"/>
  <c r="J12" i="4"/>
  <c r="I21" i="4"/>
  <c r="I20" i="4"/>
  <c r="I19" i="4"/>
  <c r="I18" i="4"/>
  <c r="I17" i="4"/>
  <c r="I16" i="4"/>
  <c r="I15" i="4"/>
  <c r="I14" i="4"/>
  <c r="I13" i="4"/>
  <c r="I12" i="4"/>
  <c r="I11" i="4"/>
  <c r="H21" i="4"/>
  <c r="H20" i="4"/>
  <c r="H19" i="4"/>
  <c r="H18" i="4"/>
  <c r="H17" i="4"/>
  <c r="H16" i="4"/>
  <c r="H15" i="4"/>
  <c r="H14" i="4"/>
  <c r="H13" i="4"/>
  <c r="H12" i="4"/>
  <c r="H11" i="4"/>
  <c r="G21" i="4"/>
  <c r="G20" i="4"/>
  <c r="G19" i="4"/>
  <c r="G18" i="4"/>
  <c r="G17" i="4"/>
  <c r="G16" i="4"/>
  <c r="G15" i="4"/>
  <c r="G14" i="4"/>
  <c r="G13" i="4"/>
  <c r="G12" i="4"/>
  <c r="G11" i="4"/>
  <c r="F21" i="4"/>
  <c r="F20" i="4"/>
  <c r="F19" i="4"/>
  <c r="F18" i="4"/>
  <c r="F17" i="4"/>
  <c r="F16" i="4"/>
  <c r="F15" i="4"/>
  <c r="F14" i="4"/>
  <c r="F13" i="4"/>
  <c r="F12" i="4"/>
  <c r="F11" i="4"/>
  <c r="E21" i="4"/>
  <c r="E20" i="4"/>
  <c r="E19" i="4"/>
  <c r="E18" i="4"/>
  <c r="E17" i="4"/>
  <c r="E16" i="4"/>
  <c r="E15" i="4"/>
  <c r="E14" i="4"/>
  <c r="E13" i="4"/>
  <c r="E12" i="4"/>
  <c r="E11" i="4"/>
  <c r="D21" i="4"/>
  <c r="D20" i="4"/>
  <c r="D19" i="4"/>
  <c r="D18" i="4"/>
  <c r="D17" i="4"/>
  <c r="D16" i="4"/>
  <c r="D15" i="4"/>
  <c r="D14" i="4"/>
  <c r="D13" i="4"/>
  <c r="D12" i="4"/>
  <c r="D11" i="4"/>
  <c r="C21" i="4"/>
  <c r="C20" i="4"/>
  <c r="C19" i="4"/>
  <c r="C18" i="4"/>
  <c r="C17" i="4"/>
  <c r="C16" i="4"/>
  <c r="C15" i="4"/>
  <c r="C14" i="4"/>
  <c r="C13" i="4"/>
  <c r="C12" i="4"/>
  <c r="C11" i="4"/>
  <c r="B21" i="4"/>
  <c r="B20" i="4"/>
  <c r="B19" i="4"/>
  <c r="B18" i="4"/>
  <c r="B17" i="4"/>
  <c r="B16" i="4"/>
  <c r="B15" i="4"/>
  <c r="B14" i="4"/>
  <c r="B13" i="4"/>
  <c r="B12" i="4"/>
  <c r="B11" i="4"/>
  <c r="B10" i="4"/>
  <c r="B24" i="4"/>
  <c r="V19" i="4"/>
  <c r="U18" i="4"/>
  <c r="V18" i="4" s="1"/>
  <c r="T63" i="4"/>
  <c r="S62" i="4"/>
  <c r="R61" i="4"/>
  <c r="Q60" i="4"/>
  <c r="P59" i="4"/>
  <c r="O58" i="4"/>
  <c r="N57" i="4"/>
  <c r="L55" i="4"/>
  <c r="K54" i="4"/>
  <c r="J53" i="4"/>
  <c r="I52" i="4"/>
  <c r="H51" i="4"/>
  <c r="G50" i="4"/>
  <c r="F49" i="4"/>
  <c r="E48" i="4"/>
  <c r="D47" i="4"/>
  <c r="C46" i="4"/>
  <c r="B45" i="4"/>
  <c r="T41" i="4"/>
  <c r="S40" i="4"/>
  <c r="R39" i="4"/>
  <c r="Q38" i="4"/>
  <c r="P37" i="4"/>
  <c r="O36" i="4"/>
  <c r="N35" i="4"/>
  <c r="M34" i="4"/>
  <c r="L33" i="4"/>
  <c r="K32" i="4"/>
  <c r="J31" i="4"/>
  <c r="I30" i="4"/>
  <c r="H29" i="4"/>
  <c r="G28" i="4"/>
  <c r="F27" i="4"/>
  <c r="E26" i="4"/>
  <c r="D25" i="4"/>
  <c r="C24" i="4"/>
  <c r="B23" i="4"/>
  <c r="T17" i="4"/>
  <c r="U17" i="4" s="1"/>
  <c r="V17" i="4" s="1"/>
  <c r="S16" i="4"/>
  <c r="T16" i="4" s="1"/>
  <c r="U16" i="4" s="1"/>
  <c r="V16" i="4" s="1"/>
  <c r="R15" i="4"/>
  <c r="S15" i="4" s="1"/>
  <c r="T15" i="4" s="1"/>
  <c r="U15" i="4" s="1"/>
  <c r="V15" i="4" s="1"/>
  <c r="Q14" i="4"/>
  <c r="R14" i="4" s="1"/>
  <c r="S14" i="4" s="1"/>
  <c r="T14" i="4" s="1"/>
  <c r="U14" i="4" s="1"/>
  <c r="V14" i="4" s="1"/>
  <c r="P13" i="4"/>
  <c r="Q13" i="4" s="1"/>
  <c r="R13" i="4" s="1"/>
  <c r="S13" i="4" s="1"/>
  <c r="T13" i="4" s="1"/>
  <c r="U13" i="4" s="1"/>
  <c r="V13" i="4" s="1"/>
  <c r="O12" i="4"/>
  <c r="P12" i="4" s="1"/>
  <c r="Q12" i="4" s="1"/>
  <c r="R12" i="4" s="1"/>
  <c r="S12" i="4" s="1"/>
  <c r="T12" i="4" s="1"/>
  <c r="U12" i="4" s="1"/>
  <c r="V12" i="4" s="1"/>
  <c r="N11" i="4"/>
  <c r="O11" i="4" s="1"/>
  <c r="P11" i="4" s="1"/>
  <c r="Q11" i="4" s="1"/>
  <c r="R11" i="4" s="1"/>
  <c r="S11" i="4" s="1"/>
  <c r="T11" i="4" s="1"/>
  <c r="U11" i="4" s="1"/>
  <c r="V11" i="4" s="1"/>
  <c r="M10" i="4"/>
  <c r="N10" i="4" s="1"/>
  <c r="O10" i="4" s="1"/>
  <c r="P10" i="4" s="1"/>
  <c r="Q10" i="4" s="1"/>
  <c r="R10" i="4" s="1"/>
  <c r="S10" i="4" s="1"/>
  <c r="T10" i="4" s="1"/>
  <c r="U10" i="4" s="1"/>
  <c r="V10" i="4" s="1"/>
  <c r="L9" i="4"/>
  <c r="M9" i="4" s="1"/>
  <c r="N9" i="4" s="1"/>
  <c r="O9" i="4" s="1"/>
  <c r="P9" i="4" s="1"/>
  <c r="Q9" i="4" s="1"/>
  <c r="R9" i="4" s="1"/>
  <c r="S9" i="4" s="1"/>
  <c r="T9" i="4" s="1"/>
  <c r="U9" i="4" s="1"/>
  <c r="V9" i="4" s="1"/>
  <c r="K8" i="4"/>
  <c r="L8" i="4" s="1"/>
  <c r="M8" i="4" s="1"/>
  <c r="N8" i="4" s="1"/>
  <c r="O8" i="4" s="1"/>
  <c r="P8" i="4" s="1"/>
  <c r="Q8" i="4" s="1"/>
  <c r="R8" i="4" s="1"/>
  <c r="S8" i="4" s="1"/>
  <c r="T8" i="4" s="1"/>
  <c r="U8" i="4" s="1"/>
  <c r="V8" i="4" s="1"/>
  <c r="J7" i="4"/>
  <c r="K7" i="4" s="1"/>
  <c r="L7" i="4" s="1"/>
  <c r="M7" i="4" s="1"/>
  <c r="N7" i="4" s="1"/>
  <c r="O7" i="4" s="1"/>
  <c r="P7" i="4" s="1"/>
  <c r="Q7" i="4" s="1"/>
  <c r="R7" i="4" s="1"/>
  <c r="S7" i="4" s="1"/>
  <c r="T7" i="4" s="1"/>
  <c r="U7" i="4" s="1"/>
  <c r="V7" i="4" s="1"/>
  <c r="I6" i="4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V6" i="4" s="1"/>
  <c r="H5" i="4"/>
  <c r="I5" i="4" s="1"/>
  <c r="J5" i="4" s="1"/>
  <c r="K5" i="4" s="1"/>
  <c r="L5" i="4" s="1"/>
  <c r="M5" i="4" s="1"/>
  <c r="N5" i="4" s="1"/>
  <c r="O5" i="4" s="1"/>
  <c r="P5" i="4" s="1"/>
  <c r="Q5" i="4" s="1"/>
  <c r="R5" i="4" s="1"/>
  <c r="S5" i="4" s="1"/>
  <c r="T5" i="4" s="1"/>
  <c r="U5" i="4" s="1"/>
  <c r="V5" i="4" s="1"/>
  <c r="G4" i="4"/>
  <c r="H4" i="4" s="1"/>
  <c r="I4" i="4" s="1"/>
  <c r="J4" i="4" s="1"/>
  <c r="K4" i="4" s="1"/>
  <c r="L4" i="4" s="1"/>
  <c r="M4" i="4" s="1"/>
  <c r="N4" i="4" s="1"/>
  <c r="O4" i="4" s="1"/>
  <c r="P4" i="4" s="1"/>
  <c r="Q4" i="4" s="1"/>
  <c r="R4" i="4" s="1"/>
  <c r="S4" i="4" s="1"/>
  <c r="T4" i="4" s="1"/>
  <c r="U4" i="4" s="1"/>
  <c r="V4" i="4" s="1"/>
  <c r="F3" i="4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E2" i="4"/>
  <c r="F2" i="4" s="1"/>
  <c r="G2" i="4" s="1"/>
  <c r="H2" i="4" s="1"/>
  <c r="I2" i="4" s="1"/>
  <c r="J2" i="4" s="1"/>
  <c r="K2" i="4" s="1"/>
  <c r="L2" i="4" s="1"/>
  <c r="M2" i="4" s="1"/>
  <c r="N2" i="4" s="1"/>
  <c r="O2" i="4" s="1"/>
  <c r="P2" i="4" s="1"/>
  <c r="Q2" i="4" s="1"/>
  <c r="R2" i="4" s="1"/>
  <c r="S2" i="4" s="1"/>
  <c r="T2" i="4" s="1"/>
  <c r="U2" i="4" s="1"/>
  <c r="V2" i="4" s="1"/>
  <c r="B2" i="4"/>
  <c r="D1" i="4"/>
  <c r="E1" i="4" s="1"/>
  <c r="F1" i="4" s="1"/>
  <c r="G1" i="4" s="1"/>
  <c r="H1" i="4" s="1"/>
  <c r="I1" i="4" s="1"/>
  <c r="J1" i="4" s="1"/>
  <c r="K1" i="4" s="1"/>
  <c r="L1" i="4" s="1"/>
  <c r="M1" i="4" s="1"/>
  <c r="N1" i="4" s="1"/>
  <c r="O1" i="4" s="1"/>
  <c r="P1" i="4" s="1"/>
  <c r="Q1" i="4" s="1"/>
  <c r="R1" i="4" s="1"/>
  <c r="S1" i="4" s="1"/>
  <c r="T1" i="4" s="1"/>
  <c r="U1" i="4" s="1"/>
  <c r="V1" i="4" s="1"/>
</calcChain>
</file>

<file path=xl/sharedStrings.xml><?xml version="1.0" encoding="utf-8"?>
<sst xmlns="http://schemas.openxmlformats.org/spreadsheetml/2006/main" count="45" uniqueCount="41">
  <si>
    <t>횟수</t>
    <phoneticPr fontId="1" type="noConversion"/>
  </si>
  <si>
    <t>8906번
덕정-안양</t>
    <phoneticPr fontId="1" type="noConversion"/>
  </si>
  <si>
    <t>요금안내 (현금기준)</t>
    <phoneticPr fontId="1" type="noConversion"/>
  </si>
  <si>
    <t>구분</t>
    <phoneticPr fontId="1" type="noConversion"/>
  </si>
  <si>
    <t>기본거리</t>
    <phoneticPr fontId="1" type="noConversion"/>
  </si>
  <si>
    <t>추가거리</t>
    <phoneticPr fontId="1" type="noConversion"/>
  </si>
  <si>
    <t>-</t>
    <phoneticPr fontId="1" type="noConversion"/>
  </si>
  <si>
    <t>일반</t>
    <phoneticPr fontId="1" type="noConversion"/>
  </si>
  <si>
    <t>어린이
요금
카드
승차시
-50원</t>
    <phoneticPr fontId="1" type="noConversion"/>
  </si>
  <si>
    <t>청소년(현)</t>
    <phoneticPr fontId="1" type="noConversion"/>
  </si>
  <si>
    <t>청소년(카)</t>
    <phoneticPr fontId="1" type="noConversion"/>
  </si>
  <si>
    <t>어린이</t>
    <phoneticPr fontId="1" type="noConversion"/>
  </si>
  <si>
    <t>청소년
카드
승차시
요금표</t>
    <phoneticPr fontId="1" type="noConversion"/>
  </si>
  <si>
    <r>
      <t xml:space="preserve">일반요금
카드
승차시
-100원
</t>
    </r>
    <r>
      <rPr>
        <b/>
        <sz val="11"/>
        <color rgb="FFFF0000"/>
        <rFont val="맑은 고딕"/>
        <family val="3"/>
        <charset val="129"/>
        <scheme val="minor"/>
      </rPr>
      <t>경기순환
버스는
청소년
현금
승차시
일반요금
적용</t>
    </r>
    <phoneticPr fontId="1" type="noConversion"/>
  </si>
  <si>
    <t>유승9한양2</t>
    <phoneticPr fontId="1" type="noConversion"/>
  </si>
  <si>
    <t>경기북부청</t>
    <phoneticPr fontId="1" type="noConversion"/>
  </si>
  <si>
    <t>의정부TR</t>
    <phoneticPr fontId="1" type="noConversion"/>
  </si>
  <si>
    <t>부대찌개거리</t>
    <phoneticPr fontId="1" type="noConversion"/>
  </si>
  <si>
    <t>범골입구</t>
    <phoneticPr fontId="1" type="noConversion"/>
  </si>
  <si>
    <t>송추느티나무</t>
    <phoneticPr fontId="1" type="noConversion"/>
  </si>
  <si>
    <t>김포영업소</t>
    <phoneticPr fontId="1" type="noConversion"/>
  </si>
  <si>
    <t>부천소풍TR</t>
    <phoneticPr fontId="1" type="noConversion"/>
  </si>
  <si>
    <t>복사골문화</t>
    <phoneticPr fontId="1" type="noConversion"/>
  </si>
  <si>
    <t>반달마을</t>
    <phoneticPr fontId="1" type="noConversion"/>
  </si>
  <si>
    <t>송내남부역</t>
    <phoneticPr fontId="1" type="noConversion"/>
  </si>
  <si>
    <t>시흥영업소</t>
    <phoneticPr fontId="1" type="noConversion"/>
  </si>
  <si>
    <t>교보생명</t>
    <phoneticPr fontId="1" type="noConversion"/>
  </si>
  <si>
    <t>안양대교</t>
    <phoneticPr fontId="1" type="noConversion"/>
  </si>
  <si>
    <t>의정부역</t>
    <phoneticPr fontId="1" type="noConversion"/>
  </si>
  <si>
    <t>양주영업소</t>
    <phoneticPr fontId="1" type="noConversion"/>
  </si>
  <si>
    <t>범계역</t>
    <phoneticPr fontId="1" type="noConversion"/>
  </si>
  <si>
    <t>덕정역</t>
    <phoneticPr fontId="1" type="noConversion"/>
  </si>
  <si>
    <t>덕현덕고개</t>
    <phoneticPr fontId="1" type="noConversion"/>
  </si>
  <si>
    <t>남부시장</t>
    <phoneticPr fontId="1" type="noConversion"/>
  </si>
  <si>
    <t>비산사거리</t>
    <phoneticPr fontId="1" type="noConversion"/>
  </si>
  <si>
    <t>덕정동차고</t>
    <phoneticPr fontId="1" type="noConversion"/>
  </si>
  <si>
    <t>안양범계역</t>
    <phoneticPr fontId="1" type="noConversion"/>
  </si>
  <si>
    <t>7대(덕정6,안양1) 시간표</t>
    <phoneticPr fontId="1" type="noConversion"/>
  </si>
  <si>
    <t>7대(덕정7) 시간표</t>
    <phoneticPr fontId="1" type="noConversion"/>
  </si>
  <si>
    <t>6대 (덕정6) 시간표</t>
    <phoneticPr fontId="1" type="noConversion"/>
  </si>
  <si>
    <t>4대 (덕정4) 시간표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</si>
</sst>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₩&quot;* #,##0_-;\-&quot;₩&quot;* #,##0_-;_-&quot;₩&quot;* &quot;-&quot;_-;_-@_-"/>
    <numFmt numFmtId="176" formatCode="h:mm;@"/>
    <numFmt numFmtId="177" formatCode="General&quot;km&quot;"/>
    <numFmt numFmtId="178" formatCode="0_ &quot;km&quot;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굴림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sz val="10"/>
      <color theme="0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NumberFormat="1" applyFont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shrinkToFit="1"/>
    </xf>
    <xf numFmtId="20" fontId="0" fillId="0" borderId="1" xfId="0" applyNumberFormat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/>
    </xf>
    <xf numFmtId="42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42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 shrinkToFit="1"/>
    </xf>
    <xf numFmtId="20" fontId="0" fillId="0" borderId="2" xfId="0" applyNumberFormat="1" applyBorder="1" applyAlignment="1">
      <alignment horizontal="center" vertical="center" shrinkToFit="1"/>
    </xf>
    <xf numFmtId="42" fontId="0" fillId="0" borderId="0" xfId="0" applyNumberFormat="1" applyBorder="1" applyAlignment="1">
      <alignment horizontal="center" vertical="center" shrinkToFit="1"/>
    </xf>
    <xf numFmtId="20" fontId="0" fillId="0" borderId="0" xfId="0" applyNumberForma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0" fontId="2" fillId="2" borderId="2" xfId="0" applyNumberFormat="1" applyFont="1" applyFill="1" applyBorder="1" applyAlignment="1">
      <alignment horizontal="center" vertical="center" shrinkToFit="1"/>
    </xf>
    <xf numFmtId="0" fontId="2" fillId="2" borderId="3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Border="1" applyAlignment="1">
      <alignment horizontal="center" vertical="center" shrinkToFit="1"/>
    </xf>
    <xf numFmtId="0" fontId="2" fillId="0" borderId="5" xfId="0" applyNumberFormat="1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0" fontId="2" fillId="0" borderId="2" xfId="0" applyNumberFormat="1" applyFont="1" applyBorder="1" applyAlignment="1" applyProtection="1">
      <alignment horizontal="center" vertical="center" wrapText="1" shrinkToFit="1"/>
      <protection hidden="1"/>
    </xf>
    <xf numFmtId="0" fontId="2" fillId="0" borderId="3" xfId="0" applyNumberFormat="1" applyFont="1" applyBorder="1" applyAlignment="1" applyProtection="1">
      <alignment horizontal="center" vertical="center" shrinkToFit="1"/>
      <protection hidden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85" zoomScaleNormal="85" workbookViewId="0">
      <selection sqref="A1:A2"/>
    </sheetView>
  </sheetViews>
  <sheetFormatPr defaultColWidth="9" defaultRowHeight="16.5" customHeight="1" x14ac:dyDescent="0.4"/>
  <cols>
    <col min="1" max="1" width="9.8984375" style="4" customWidth="1"/>
    <col min="2" max="3" width="9.3984375" style="1" customWidth="1"/>
    <col min="4" max="4" width="4" style="1" customWidth="1"/>
    <col min="5" max="6" width="9.3984375" style="1" customWidth="1"/>
    <col min="7" max="7" width="4" style="1" customWidth="1"/>
    <col min="8" max="9" width="9" style="1"/>
    <col min="10" max="10" width="3.8984375" style="1" customWidth="1"/>
    <col min="11" max="16384" width="9" style="1"/>
  </cols>
  <sheetData>
    <row r="1" spans="1:12" ht="16.5" customHeight="1" x14ac:dyDescent="0.4">
      <c r="A1" s="24" t="s">
        <v>1</v>
      </c>
      <c r="B1" s="21" t="s">
        <v>37</v>
      </c>
      <c r="C1" s="22"/>
      <c r="D1" s="19" t="s">
        <v>0</v>
      </c>
      <c r="E1" s="21" t="s">
        <v>38</v>
      </c>
      <c r="F1" s="22"/>
      <c r="G1" s="19" t="s">
        <v>0</v>
      </c>
      <c r="H1" s="21" t="s">
        <v>39</v>
      </c>
      <c r="I1" s="22"/>
      <c r="J1" s="19" t="s">
        <v>0</v>
      </c>
      <c r="K1" s="21" t="s">
        <v>40</v>
      </c>
      <c r="L1" s="22"/>
    </row>
    <row r="2" spans="1:12" ht="16.5" customHeight="1" x14ac:dyDescent="0.4">
      <c r="A2" s="25"/>
      <c r="B2" s="2" t="s">
        <v>35</v>
      </c>
      <c r="C2" s="2" t="s">
        <v>36</v>
      </c>
      <c r="D2" s="20"/>
      <c r="E2" s="2" t="str">
        <f>+B2</f>
        <v>덕정동차고</v>
      </c>
      <c r="F2" s="2" t="str">
        <f>+C2</f>
        <v>안양범계역</v>
      </c>
      <c r="G2" s="20"/>
      <c r="H2" s="16" t="str">
        <f>+E2</f>
        <v>덕정동차고</v>
      </c>
      <c r="I2" s="16" t="str">
        <f>+F2</f>
        <v>안양범계역</v>
      </c>
      <c r="J2" s="20"/>
      <c r="K2" s="18" t="str">
        <f>+H2</f>
        <v>덕정동차고</v>
      </c>
      <c r="L2" s="18" t="str">
        <f>+I2</f>
        <v>안양범계역</v>
      </c>
    </row>
    <row r="3" spans="1:12" ht="16.5" customHeight="1" x14ac:dyDescent="0.4">
      <c r="A3" s="23"/>
      <c r="B3" s="17"/>
      <c r="C3" s="17">
        <v>0.23263888888888887</v>
      </c>
      <c r="D3" s="3">
        <v>1</v>
      </c>
      <c r="E3" s="17">
        <v>0.16666666666666666</v>
      </c>
      <c r="F3" s="17">
        <f>+E3+TIME(0,120,0)</f>
        <v>0.25</v>
      </c>
      <c r="G3" s="3">
        <v>1</v>
      </c>
      <c r="H3" s="17">
        <v>0.16666666666666666</v>
      </c>
      <c r="I3" s="17">
        <f>+H3+TIME(0,120,0)</f>
        <v>0.25</v>
      </c>
      <c r="J3" s="3">
        <v>1</v>
      </c>
      <c r="K3" s="5">
        <v>0.16666666666666666</v>
      </c>
      <c r="L3" s="5">
        <f>+K3+TIME(0,120,0)</f>
        <v>0.25</v>
      </c>
    </row>
    <row r="4" spans="1:12" ht="16.5" customHeight="1" x14ac:dyDescent="0.4">
      <c r="A4" s="23"/>
      <c r="B4" s="17">
        <v>0.1875</v>
      </c>
      <c r="C4" s="17">
        <f>+B4+TIME(0,130,0)</f>
        <v>0.27777777777777779</v>
      </c>
      <c r="D4" s="3">
        <v>2</v>
      </c>
      <c r="E4" s="17">
        <v>0.1875</v>
      </c>
      <c r="F4" s="17">
        <f>+E4+TIME(0,140,0)</f>
        <v>0.28472222222222221</v>
      </c>
      <c r="G4" s="3">
        <v>2</v>
      </c>
      <c r="H4" s="17">
        <v>0.20138888888888887</v>
      </c>
      <c r="I4" s="17">
        <f>+H4+TIME(0,140,0)</f>
        <v>0.2986111111111111</v>
      </c>
      <c r="J4" s="3">
        <v>2</v>
      </c>
      <c r="K4" s="5">
        <v>0.22916666666666666</v>
      </c>
      <c r="L4" s="5">
        <f>+K4+TIME(0,140,0)</f>
        <v>0.3263888888888889</v>
      </c>
    </row>
    <row r="5" spans="1:12" ht="16.5" customHeight="1" x14ac:dyDescent="0.4">
      <c r="A5" s="23"/>
      <c r="B5" s="17">
        <v>0.21527777777777779</v>
      </c>
      <c r="C5" s="17">
        <f>+B5+TIME(0,130,0)</f>
        <v>0.30555555555555558</v>
      </c>
      <c r="D5" s="3">
        <v>3</v>
      </c>
      <c r="E5" s="17">
        <v>0.21527777777777779</v>
      </c>
      <c r="F5" s="17">
        <f>+E5+TIME(0,150,0)</f>
        <v>0.31944444444444448</v>
      </c>
      <c r="G5" s="3">
        <v>3</v>
      </c>
      <c r="H5" s="17">
        <v>0.24305555555555555</v>
      </c>
      <c r="I5" s="17">
        <f t="shared" ref="I5:I16" si="0">+H5+TIME(0,160,0)</f>
        <v>0.35416666666666663</v>
      </c>
      <c r="J5" s="3">
        <v>3</v>
      </c>
      <c r="K5" s="5">
        <v>0.29166666666666669</v>
      </c>
      <c r="L5" s="5">
        <f t="shared" ref="L5:L16" si="1">+K5+TIME(0,160,0)</f>
        <v>0.40277777777777779</v>
      </c>
    </row>
    <row r="6" spans="1:12" ht="16.5" customHeight="1" x14ac:dyDescent="0.4">
      <c r="A6" s="23"/>
      <c r="B6" s="17">
        <v>0.24305555555555555</v>
      </c>
      <c r="C6" s="17">
        <f>+B6+TIME(0,140,0)</f>
        <v>0.34027777777777779</v>
      </c>
      <c r="D6" s="3">
        <v>4</v>
      </c>
      <c r="E6" s="17">
        <v>0.25</v>
      </c>
      <c r="F6" s="17">
        <f t="shared" ref="F6:F19" si="2">+E6+TIME(0,160,0)</f>
        <v>0.3611111111111111</v>
      </c>
      <c r="G6" s="3">
        <v>4</v>
      </c>
      <c r="H6" s="17">
        <v>0.28472222222222221</v>
      </c>
      <c r="I6" s="17">
        <f t="shared" si="0"/>
        <v>0.39583333333333331</v>
      </c>
      <c r="J6" s="3">
        <v>4</v>
      </c>
      <c r="K6" s="5">
        <v>0.35416666666666669</v>
      </c>
      <c r="L6" s="5">
        <f>+K6+TIME(0,150,0)</f>
        <v>0.45833333333333337</v>
      </c>
    </row>
    <row r="7" spans="1:12" ht="16.5" customHeight="1" x14ac:dyDescent="0.4">
      <c r="A7" s="23"/>
      <c r="B7" s="17">
        <v>0.27083333333333331</v>
      </c>
      <c r="C7" s="17">
        <f>+B7+TIME(0,150,0)</f>
        <v>0.375</v>
      </c>
      <c r="D7" s="3">
        <v>5</v>
      </c>
      <c r="E7" s="17">
        <v>0.29166666666666669</v>
      </c>
      <c r="F7" s="17">
        <f t="shared" si="2"/>
        <v>0.40277777777777779</v>
      </c>
      <c r="G7" s="3">
        <v>5</v>
      </c>
      <c r="H7" s="17">
        <v>0.3263888888888889</v>
      </c>
      <c r="I7" s="17">
        <f t="shared" si="0"/>
        <v>0.4375</v>
      </c>
      <c r="J7" s="3">
        <v>5</v>
      </c>
      <c r="K7" s="5">
        <v>0.4375</v>
      </c>
      <c r="L7" s="5">
        <f>+K7+TIME(0,150,0)</f>
        <v>0.54166666666666663</v>
      </c>
    </row>
    <row r="8" spans="1:12" ht="16.5" customHeight="1" x14ac:dyDescent="0.4">
      <c r="A8" s="23"/>
      <c r="B8" s="17">
        <v>0.2986111111111111</v>
      </c>
      <c r="C8" s="17">
        <f>+B8+TIME(0,155,0)</f>
        <v>0.40625</v>
      </c>
      <c r="D8" s="3">
        <v>6</v>
      </c>
      <c r="E8" s="17">
        <v>0.33333333333333298</v>
      </c>
      <c r="F8" s="17">
        <f t="shared" si="2"/>
        <v>0.44444444444444409</v>
      </c>
      <c r="G8" s="3">
        <v>6</v>
      </c>
      <c r="H8" s="17">
        <v>0.375</v>
      </c>
      <c r="I8" s="17">
        <f t="shared" si="0"/>
        <v>0.4861111111111111</v>
      </c>
      <c r="J8" s="3">
        <v>6</v>
      </c>
      <c r="K8" s="5">
        <v>0.52083333333333337</v>
      </c>
      <c r="L8" s="5">
        <f>+K8+TIME(0,150,0)</f>
        <v>0.625</v>
      </c>
    </row>
    <row r="9" spans="1:12" ht="16.5" customHeight="1" x14ac:dyDescent="0.4">
      <c r="A9" s="23"/>
      <c r="B9" s="17">
        <v>0.3263888888888889</v>
      </c>
      <c r="C9" s="17">
        <f t="shared" ref="C9:C18" si="3">+B9+TIME(0,160,0)</f>
        <v>0.4375</v>
      </c>
      <c r="D9" s="3">
        <v>7</v>
      </c>
      <c r="E9" s="17">
        <v>0.375</v>
      </c>
      <c r="F9" s="17">
        <f t="shared" si="2"/>
        <v>0.4861111111111111</v>
      </c>
      <c r="G9" s="3">
        <v>7</v>
      </c>
      <c r="H9" s="17">
        <v>0.4236111111111111</v>
      </c>
      <c r="I9" s="17">
        <f t="shared" si="0"/>
        <v>0.53472222222222221</v>
      </c>
      <c r="J9" s="3">
        <v>7</v>
      </c>
      <c r="K9" s="5">
        <v>0.60416666666666663</v>
      </c>
      <c r="L9" s="5">
        <f>+K9+TIME(0,150,0)</f>
        <v>0.70833333333333326</v>
      </c>
    </row>
    <row r="10" spans="1:12" ht="16.5" customHeight="1" x14ac:dyDescent="0.4">
      <c r="A10" s="23"/>
      <c r="B10" s="17">
        <v>0.3611111111111111</v>
      </c>
      <c r="C10" s="17">
        <f t="shared" si="3"/>
        <v>0.47222222222222221</v>
      </c>
      <c r="D10" s="3">
        <v>8</v>
      </c>
      <c r="E10" s="17">
        <v>0.41666666666666702</v>
      </c>
      <c r="F10" s="17">
        <f t="shared" si="2"/>
        <v>0.52777777777777812</v>
      </c>
      <c r="G10" s="3">
        <v>8</v>
      </c>
      <c r="H10" s="17">
        <v>0.47222222222222227</v>
      </c>
      <c r="I10" s="17">
        <f t="shared" si="0"/>
        <v>0.58333333333333337</v>
      </c>
      <c r="J10" s="3">
        <v>8</v>
      </c>
      <c r="K10" s="5">
        <v>0.6875</v>
      </c>
      <c r="L10" s="5">
        <f>+K10+TIME(0,150,0)</f>
        <v>0.79166666666666663</v>
      </c>
    </row>
    <row r="11" spans="1:12" ht="16.5" customHeight="1" x14ac:dyDescent="0.4">
      <c r="A11" s="23"/>
      <c r="B11" s="17">
        <v>0.40277777777777773</v>
      </c>
      <c r="C11" s="17">
        <f t="shared" si="3"/>
        <v>0.51388888888888884</v>
      </c>
      <c r="D11" s="3">
        <v>9</v>
      </c>
      <c r="E11" s="17">
        <v>0.45833333333333298</v>
      </c>
      <c r="F11" s="17">
        <f t="shared" si="2"/>
        <v>0.56944444444444409</v>
      </c>
      <c r="G11" s="3">
        <v>9</v>
      </c>
      <c r="H11" s="17">
        <v>0.52083333333333337</v>
      </c>
      <c r="I11" s="17">
        <f t="shared" si="0"/>
        <v>0.63194444444444442</v>
      </c>
      <c r="J11" s="3">
        <v>9</v>
      </c>
      <c r="K11" s="5">
        <v>0.77083333333333337</v>
      </c>
      <c r="L11" s="5">
        <f>+K11+TIME(0,170,0)</f>
        <v>0.88888888888888895</v>
      </c>
    </row>
    <row r="12" spans="1:12" ht="16.5" customHeight="1" x14ac:dyDescent="0.4">
      <c r="A12" s="23"/>
      <c r="B12" s="17">
        <v>0.44444444444444442</v>
      </c>
      <c r="C12" s="17">
        <f t="shared" si="3"/>
        <v>0.55555555555555558</v>
      </c>
      <c r="D12" s="3">
        <v>10</v>
      </c>
      <c r="E12" s="17">
        <v>0.5</v>
      </c>
      <c r="F12" s="17">
        <f t="shared" si="2"/>
        <v>0.61111111111111116</v>
      </c>
      <c r="G12" s="3">
        <v>10</v>
      </c>
      <c r="H12" s="17">
        <v>0.56944444444444442</v>
      </c>
      <c r="I12" s="17">
        <f t="shared" si="0"/>
        <v>0.68055555555555558</v>
      </c>
      <c r="J12" s="3">
        <v>10</v>
      </c>
      <c r="K12" s="5">
        <v>0.875</v>
      </c>
      <c r="L12" s="5">
        <f t="shared" si="1"/>
        <v>0.98611111111111116</v>
      </c>
    </row>
    <row r="13" spans="1:12" ht="16.5" customHeight="1" x14ac:dyDescent="0.4">
      <c r="A13" s="23"/>
      <c r="B13" s="17">
        <v>0.4861111111111111</v>
      </c>
      <c r="C13" s="17">
        <f t="shared" si="3"/>
        <v>0.59722222222222221</v>
      </c>
      <c r="D13" s="3">
        <v>11</v>
      </c>
      <c r="E13" s="17">
        <v>0.54166666666666696</v>
      </c>
      <c r="F13" s="17">
        <f t="shared" si="2"/>
        <v>0.65277777777777812</v>
      </c>
      <c r="G13" s="3">
        <v>11</v>
      </c>
      <c r="H13" s="17">
        <v>0.61805555555555558</v>
      </c>
      <c r="I13" s="17">
        <f t="shared" si="0"/>
        <v>0.72916666666666674</v>
      </c>
      <c r="J13" s="3">
        <v>11</v>
      </c>
      <c r="K13" s="5"/>
      <c r="L13" s="5"/>
    </row>
    <row r="14" spans="1:12" ht="16.5" customHeight="1" x14ac:dyDescent="0.4">
      <c r="A14" s="23"/>
      <c r="B14" s="17">
        <v>0.52777777777777779</v>
      </c>
      <c r="C14" s="17">
        <f t="shared" si="3"/>
        <v>0.63888888888888884</v>
      </c>
      <c r="D14" s="3">
        <v>12</v>
      </c>
      <c r="E14" s="17">
        <v>0.58333333333333304</v>
      </c>
      <c r="F14" s="17">
        <f t="shared" si="2"/>
        <v>0.6944444444444442</v>
      </c>
      <c r="G14" s="3">
        <v>12</v>
      </c>
      <c r="H14" s="17">
        <v>0.66666666666666663</v>
      </c>
      <c r="I14" s="17">
        <f t="shared" si="0"/>
        <v>0.77777777777777768</v>
      </c>
      <c r="J14" s="3">
        <v>12</v>
      </c>
      <c r="K14" s="5"/>
      <c r="L14" s="5"/>
    </row>
    <row r="15" spans="1:12" ht="16.5" customHeight="1" x14ac:dyDescent="0.4">
      <c r="A15" s="23"/>
      <c r="B15" s="17">
        <v>0.56944444444444442</v>
      </c>
      <c r="C15" s="17">
        <f t="shared" si="3"/>
        <v>0.68055555555555558</v>
      </c>
      <c r="D15" s="3">
        <v>13</v>
      </c>
      <c r="E15" s="17">
        <v>0.625</v>
      </c>
      <c r="F15" s="17">
        <f t="shared" si="2"/>
        <v>0.73611111111111116</v>
      </c>
      <c r="G15" s="3">
        <v>13</v>
      </c>
      <c r="H15" s="17">
        <v>0.71527777777777779</v>
      </c>
      <c r="I15" s="17">
        <f t="shared" si="0"/>
        <v>0.82638888888888884</v>
      </c>
      <c r="J15" s="3">
        <v>13</v>
      </c>
      <c r="K15" s="5"/>
      <c r="L15" s="5"/>
    </row>
    <row r="16" spans="1:12" ht="16.5" customHeight="1" x14ac:dyDescent="0.4">
      <c r="A16" s="23"/>
      <c r="B16" s="17">
        <v>0.60416666666666663</v>
      </c>
      <c r="C16" s="17">
        <f t="shared" si="3"/>
        <v>0.71527777777777768</v>
      </c>
      <c r="D16" s="3">
        <v>14</v>
      </c>
      <c r="E16" s="17">
        <v>0.66666666666666696</v>
      </c>
      <c r="F16" s="17">
        <f t="shared" si="2"/>
        <v>0.77777777777777812</v>
      </c>
      <c r="G16" s="3">
        <v>14</v>
      </c>
      <c r="H16" s="17">
        <v>0.76388888888888884</v>
      </c>
      <c r="I16" s="17">
        <f t="shared" si="0"/>
        <v>0.875</v>
      </c>
      <c r="J16" s="3">
        <v>14</v>
      </c>
      <c r="K16" s="5"/>
      <c r="L16" s="5"/>
    </row>
    <row r="17" spans="1:12" ht="16.5" customHeight="1" x14ac:dyDescent="0.4">
      <c r="A17" s="23"/>
      <c r="B17" s="17">
        <v>0.63888888888888895</v>
      </c>
      <c r="C17" s="17">
        <f t="shared" si="3"/>
        <v>0.75</v>
      </c>
      <c r="D17" s="3">
        <v>15</v>
      </c>
      <c r="E17" s="17">
        <v>0.70833333333333404</v>
      </c>
      <c r="F17" s="17">
        <f t="shared" si="2"/>
        <v>0.81944444444444509</v>
      </c>
      <c r="G17" s="3">
        <v>15</v>
      </c>
      <c r="H17" s="17">
        <v>0.81944444444444453</v>
      </c>
      <c r="I17" s="17">
        <f>+H17+TIME(0,150,0)</f>
        <v>0.92361111111111116</v>
      </c>
      <c r="J17" s="3">
        <v>15</v>
      </c>
      <c r="K17" s="5"/>
      <c r="L17" s="5"/>
    </row>
    <row r="18" spans="1:12" ht="16.5" customHeight="1" x14ac:dyDescent="0.4">
      <c r="A18" s="23"/>
      <c r="B18" s="17">
        <v>0.67361111111111116</v>
      </c>
      <c r="C18" s="17">
        <f t="shared" si="3"/>
        <v>0.78472222222222232</v>
      </c>
      <c r="D18" s="3">
        <v>16</v>
      </c>
      <c r="E18" s="17">
        <v>0.75</v>
      </c>
      <c r="F18" s="17">
        <f t="shared" si="2"/>
        <v>0.86111111111111116</v>
      </c>
      <c r="G18" s="3">
        <v>16</v>
      </c>
      <c r="H18" s="17">
        <v>0.875</v>
      </c>
      <c r="I18" s="17">
        <f>+H18+TIME(0,140,0)</f>
        <v>0.97222222222222221</v>
      </c>
      <c r="J18" s="3">
        <v>16</v>
      </c>
      <c r="K18" s="5"/>
      <c r="L18" s="5"/>
    </row>
    <row r="19" spans="1:12" ht="16.5" customHeight="1" x14ac:dyDescent="0.4">
      <c r="A19" s="23"/>
      <c r="B19" s="17">
        <v>0.71527777777777779</v>
      </c>
      <c r="C19" s="17">
        <f>+B19+TIME(0,150,0)</f>
        <v>0.81944444444444442</v>
      </c>
      <c r="D19" s="3">
        <v>17</v>
      </c>
      <c r="E19" s="17">
        <v>0.79166666666666696</v>
      </c>
      <c r="F19" s="17">
        <f t="shared" si="2"/>
        <v>0.90277777777777812</v>
      </c>
      <c r="G19" s="3">
        <v>17</v>
      </c>
      <c r="H19" s="17"/>
      <c r="I19" s="17"/>
      <c r="J19" s="3">
        <v>17</v>
      </c>
      <c r="K19" s="5"/>
      <c r="L19" s="5"/>
    </row>
    <row r="20" spans="1:12" ht="16.5" customHeight="1" x14ac:dyDescent="0.4">
      <c r="A20" s="23"/>
      <c r="B20" s="17">
        <v>0.75694444444444453</v>
      </c>
      <c r="C20" s="17">
        <f>+B20+TIME(0,150,0)</f>
        <v>0.86111111111111116</v>
      </c>
      <c r="D20" s="3">
        <v>18</v>
      </c>
      <c r="E20" s="17">
        <v>0.83333333333333404</v>
      </c>
      <c r="F20" s="17">
        <f>+E20+TIME(0,150,0)</f>
        <v>0.93750000000000067</v>
      </c>
      <c r="G20" s="3">
        <v>18</v>
      </c>
      <c r="H20" s="17"/>
      <c r="I20" s="17"/>
      <c r="J20" s="3">
        <v>18</v>
      </c>
      <c r="K20" s="5"/>
      <c r="L20" s="5"/>
    </row>
    <row r="21" spans="1:12" ht="16.5" customHeight="1" x14ac:dyDescent="0.4">
      <c r="A21" s="23"/>
      <c r="B21" s="17">
        <v>0.79861111111111116</v>
      </c>
      <c r="C21" s="17">
        <f>+B21+TIME(0,150,0)</f>
        <v>0.90277777777777779</v>
      </c>
      <c r="D21" s="3">
        <v>19</v>
      </c>
      <c r="E21" s="17">
        <v>0.875</v>
      </c>
      <c r="F21" s="17">
        <f>+E21+TIME(0,140,0)</f>
        <v>0.97222222222222221</v>
      </c>
      <c r="G21" s="3">
        <v>19</v>
      </c>
      <c r="H21" s="17"/>
      <c r="I21" s="17"/>
      <c r="J21" s="3">
        <v>19</v>
      </c>
      <c r="K21" s="5"/>
      <c r="L21" s="5"/>
    </row>
    <row r="22" spans="1:12" ht="16.5" customHeight="1" x14ac:dyDescent="0.4">
      <c r="A22" s="23"/>
      <c r="B22" s="17">
        <v>0.84027777777777779</v>
      </c>
      <c r="C22" s="17">
        <f>+B22+TIME(0,150,0)</f>
        <v>0.94444444444444442</v>
      </c>
      <c r="D22" s="3">
        <v>20</v>
      </c>
      <c r="E22" s="17"/>
      <c r="F22" s="17"/>
      <c r="G22" s="3">
        <v>20</v>
      </c>
      <c r="H22" s="17"/>
      <c r="I22" s="17"/>
      <c r="J22" s="3">
        <v>20</v>
      </c>
      <c r="K22" s="5"/>
      <c r="L22" s="5"/>
    </row>
    <row r="23" spans="1:12" ht="16.5" customHeight="1" x14ac:dyDescent="0.4">
      <c r="A23" s="23"/>
      <c r="B23" s="17">
        <v>0.875</v>
      </c>
      <c r="C23" s="17">
        <f>+B23+TIME(0,170,0)</f>
        <v>0.99305555555555558</v>
      </c>
      <c r="D23" s="3">
        <v>21</v>
      </c>
      <c r="E23" s="17"/>
      <c r="F23" s="17"/>
      <c r="G23" s="3">
        <v>21</v>
      </c>
      <c r="H23" s="17"/>
      <c r="I23" s="17"/>
      <c r="J23" s="3">
        <v>21</v>
      </c>
      <c r="K23" s="5"/>
      <c r="L23" s="5"/>
    </row>
    <row r="24" spans="1:12" ht="16.5" customHeight="1" x14ac:dyDescent="0.4">
      <c r="A24" s="23"/>
      <c r="B24" s="17">
        <v>0.89583333333333337</v>
      </c>
      <c r="C24" s="17"/>
      <c r="D24" s="3">
        <v>22</v>
      </c>
      <c r="E24" s="17"/>
      <c r="F24" s="17"/>
      <c r="G24" s="3">
        <v>22</v>
      </c>
      <c r="H24" s="17"/>
      <c r="I24" s="17"/>
      <c r="J24" s="3">
        <v>22</v>
      </c>
      <c r="K24" s="5"/>
      <c r="L24" s="5"/>
    </row>
  </sheetData>
  <sheetProtection algorithmName="SHA-512" hashValue="BG3VGKXaTGUaQkQG9PXccjxuPThHlETkaJBWjbK00JnhZ6rpaSSr2/5hsFSK3qjLg0im8+BgKgrZkvVyl4oYJA==" saltValue="AiB7FkkpgxnclhG+p5HBXQ==" spinCount="100000" sheet="1" objects="1" scenarios="1" selectLockedCells="1" selectUnlockedCells="1"/>
  <mergeCells count="9">
    <mergeCell ref="J1:J2"/>
    <mergeCell ref="K1:L1"/>
    <mergeCell ref="G1:G2"/>
    <mergeCell ref="H1:I1"/>
    <mergeCell ref="E1:F1"/>
    <mergeCell ref="A3:A24"/>
    <mergeCell ref="A1:A2"/>
    <mergeCell ref="B1:C1"/>
    <mergeCell ref="D1:D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zoomScale="70" zoomScaleNormal="70" workbookViewId="0">
      <selection activeCell="J51" sqref="J51"/>
    </sheetView>
  </sheetViews>
  <sheetFormatPr defaultRowHeight="17.399999999999999" x14ac:dyDescent="0.4"/>
  <sheetData>
    <row r="1" spans="1:28" ht="17.399999999999999" customHeight="1" x14ac:dyDescent="0.4">
      <c r="A1" s="29" t="s">
        <v>13</v>
      </c>
      <c r="B1" s="6" t="s">
        <v>31</v>
      </c>
      <c r="C1" s="7">
        <v>6.5</v>
      </c>
      <c r="D1" s="7">
        <f>+C1+$D$2</f>
        <v>6.9</v>
      </c>
      <c r="E1" s="7">
        <f>+D1+$E$3</f>
        <v>15</v>
      </c>
      <c r="F1" s="7">
        <f>+E1+$F$4</f>
        <v>16.600000000000001</v>
      </c>
      <c r="G1" s="7">
        <f>+F1+$G$5</f>
        <v>17.100000000000001</v>
      </c>
      <c r="H1" s="7">
        <f>+G1+$H$6</f>
        <v>17.8</v>
      </c>
      <c r="I1" s="7">
        <f>+H1+$I$7</f>
        <v>19.5</v>
      </c>
      <c r="J1" s="7">
        <f>+I1+$J$8</f>
        <v>26.7</v>
      </c>
      <c r="K1" s="7">
        <f>+J1+$K$9</f>
        <v>35.4</v>
      </c>
      <c r="L1" s="7">
        <f>+K1+$L$10</f>
        <v>53.9</v>
      </c>
      <c r="M1" s="7">
        <f>+L1+$M$11</f>
        <v>64.599999999999994</v>
      </c>
      <c r="N1" s="7">
        <f>+M1+$N$12</f>
        <v>66.199999999999989</v>
      </c>
      <c r="O1" s="7">
        <f>+N1+$O$13</f>
        <v>66.399999999999991</v>
      </c>
      <c r="P1" s="7">
        <f>+O1+$P$14</f>
        <v>67.499999999999986</v>
      </c>
      <c r="Q1" s="7">
        <f>+P1+$Q$15</f>
        <v>76.499999999999986</v>
      </c>
      <c r="R1" s="7">
        <f>+Q1+$R$16</f>
        <v>88.499999999999986</v>
      </c>
      <c r="S1" s="7">
        <f>+R1+$S$17</f>
        <v>89.799999999999983</v>
      </c>
      <c r="T1" s="7">
        <f>+S1+$T$18</f>
        <v>90.499999999999986</v>
      </c>
      <c r="U1" s="7">
        <f>+T1+$U$19</f>
        <v>91.899999999999991</v>
      </c>
      <c r="V1" s="7">
        <f>+U1+$V$20</f>
        <v>93.8</v>
      </c>
      <c r="X1" s="26" t="s">
        <v>2</v>
      </c>
      <c r="Y1" s="27"/>
      <c r="Z1" s="27"/>
      <c r="AA1" s="27"/>
      <c r="AB1" s="28"/>
    </row>
    <row r="2" spans="1:28" x14ac:dyDescent="0.4">
      <c r="A2" s="30"/>
      <c r="B2" s="8">
        <f>+$Z$4</f>
        <v>2700</v>
      </c>
      <c r="C2" s="6" t="s">
        <v>32</v>
      </c>
      <c r="D2" s="7">
        <v>0.4</v>
      </c>
      <c r="E2" s="7">
        <f>+D2+$E$3</f>
        <v>8.5</v>
      </c>
      <c r="F2" s="7">
        <f>+E2+$F$4</f>
        <v>10.1</v>
      </c>
      <c r="G2" s="7">
        <f>+F2+$G$5</f>
        <v>10.6</v>
      </c>
      <c r="H2" s="7">
        <f t="shared" ref="H2:H5" si="0">+G2+$H$6</f>
        <v>11.299999999999999</v>
      </c>
      <c r="I2" s="7">
        <f t="shared" ref="I2:I6" si="1">+H2+$I$7</f>
        <v>12.999999999999998</v>
      </c>
      <c r="J2" s="7">
        <f t="shared" ref="J2:J7" si="2">+I2+$J$8</f>
        <v>20.2</v>
      </c>
      <c r="K2" s="7">
        <f t="shared" ref="K2:K8" si="3">+J2+$K$9</f>
        <v>28.9</v>
      </c>
      <c r="L2" s="7">
        <f t="shared" ref="L2:L9" si="4">+K2+$L$10</f>
        <v>47.4</v>
      </c>
      <c r="M2" s="7">
        <f t="shared" ref="M2:M10" si="5">+L2+$M$11</f>
        <v>58.099999999999994</v>
      </c>
      <c r="N2" s="7">
        <f t="shared" ref="N2:N11" si="6">+M2+$N$12</f>
        <v>59.699999999999996</v>
      </c>
      <c r="O2" s="7">
        <f t="shared" ref="O2:O12" si="7">+N2+$O$13</f>
        <v>59.9</v>
      </c>
      <c r="P2" s="7">
        <f t="shared" ref="P2:P13" si="8">+O2+$P$14</f>
        <v>61</v>
      </c>
      <c r="Q2" s="7">
        <f t="shared" ref="Q2:Q14" si="9">+P2+$Q$15</f>
        <v>70</v>
      </c>
      <c r="R2" s="7">
        <f t="shared" ref="R2:R15" si="10">+Q2+$R$16</f>
        <v>82</v>
      </c>
      <c r="S2" s="7">
        <f t="shared" ref="S2:S16" si="11">+R2+$S$17</f>
        <v>83.3</v>
      </c>
      <c r="T2" s="7">
        <f t="shared" ref="T2:T17" si="12">+S2+$T$18</f>
        <v>84</v>
      </c>
      <c r="U2" s="7">
        <f t="shared" ref="U2:U18" si="13">+T2+$U$19</f>
        <v>85.4</v>
      </c>
      <c r="V2" s="7">
        <f t="shared" ref="V2:V19" si="14">+U2+$V$20</f>
        <v>87.300000000000011</v>
      </c>
      <c r="X2" s="9" t="s">
        <v>3</v>
      </c>
      <c r="Y2" s="9" t="s">
        <v>4</v>
      </c>
      <c r="Z2" s="10"/>
      <c r="AA2" s="9" t="s">
        <v>5</v>
      </c>
      <c r="AB2" s="10"/>
    </row>
    <row r="3" spans="1:28" x14ac:dyDescent="0.4">
      <c r="A3" s="30"/>
      <c r="B3" s="8">
        <v>0</v>
      </c>
      <c r="C3" s="8">
        <v>0</v>
      </c>
      <c r="D3" s="6" t="s">
        <v>14</v>
      </c>
      <c r="E3" s="7">
        <v>8.1</v>
      </c>
      <c r="F3" s="7">
        <f>+E3+$F$4</f>
        <v>9.6999999999999993</v>
      </c>
      <c r="G3" s="7">
        <f>+F3+$G$5</f>
        <v>10.199999999999999</v>
      </c>
      <c r="H3" s="7">
        <f t="shared" si="0"/>
        <v>10.899999999999999</v>
      </c>
      <c r="I3" s="7">
        <f t="shared" si="1"/>
        <v>12.599999999999998</v>
      </c>
      <c r="J3" s="7">
        <f t="shared" si="2"/>
        <v>19.799999999999997</v>
      </c>
      <c r="K3" s="7">
        <f t="shared" si="3"/>
        <v>28.499999999999996</v>
      </c>
      <c r="L3" s="7">
        <f t="shared" si="4"/>
        <v>47</v>
      </c>
      <c r="M3" s="7">
        <f t="shared" si="5"/>
        <v>57.7</v>
      </c>
      <c r="N3" s="7">
        <f t="shared" si="6"/>
        <v>59.300000000000004</v>
      </c>
      <c r="O3" s="7">
        <f t="shared" si="7"/>
        <v>59.500000000000007</v>
      </c>
      <c r="P3" s="7">
        <f t="shared" si="8"/>
        <v>60.600000000000009</v>
      </c>
      <c r="Q3" s="7">
        <f t="shared" si="9"/>
        <v>69.600000000000009</v>
      </c>
      <c r="R3" s="7">
        <f t="shared" si="10"/>
        <v>81.600000000000009</v>
      </c>
      <c r="S3" s="7">
        <f t="shared" si="11"/>
        <v>82.9</v>
      </c>
      <c r="T3" s="7">
        <f t="shared" si="12"/>
        <v>83.600000000000009</v>
      </c>
      <c r="U3" s="7">
        <f t="shared" si="13"/>
        <v>85.000000000000014</v>
      </c>
      <c r="V3" s="7">
        <f t="shared" si="14"/>
        <v>86.90000000000002</v>
      </c>
      <c r="X3" s="9" t="s">
        <v>6</v>
      </c>
      <c r="Y3" s="9"/>
      <c r="Z3" s="9"/>
      <c r="AA3" s="9"/>
      <c r="AB3" s="9"/>
    </row>
    <row r="4" spans="1:28" x14ac:dyDescent="0.4">
      <c r="A4" s="30"/>
      <c r="B4" s="8">
        <v>0</v>
      </c>
      <c r="C4" s="8">
        <v>0</v>
      </c>
      <c r="D4" s="8">
        <v>0</v>
      </c>
      <c r="E4" s="6" t="s">
        <v>15</v>
      </c>
      <c r="F4" s="7">
        <v>1.6</v>
      </c>
      <c r="G4" s="7">
        <f>+F4+$G$5</f>
        <v>2.1</v>
      </c>
      <c r="H4" s="7">
        <f t="shared" si="0"/>
        <v>2.8</v>
      </c>
      <c r="I4" s="7">
        <f t="shared" si="1"/>
        <v>4.5</v>
      </c>
      <c r="J4" s="7">
        <f t="shared" si="2"/>
        <v>11.7</v>
      </c>
      <c r="K4" s="7">
        <f t="shared" si="3"/>
        <v>20.399999999999999</v>
      </c>
      <c r="L4" s="7">
        <f t="shared" si="4"/>
        <v>38.9</v>
      </c>
      <c r="M4" s="7">
        <f t="shared" si="5"/>
        <v>49.599999999999994</v>
      </c>
      <c r="N4" s="7">
        <f t="shared" si="6"/>
        <v>51.199999999999996</v>
      </c>
      <c r="O4" s="7">
        <f t="shared" si="7"/>
        <v>51.4</v>
      </c>
      <c r="P4" s="7">
        <f t="shared" si="8"/>
        <v>52.5</v>
      </c>
      <c r="Q4" s="7">
        <f t="shared" si="9"/>
        <v>61.5</v>
      </c>
      <c r="R4" s="7">
        <f t="shared" si="10"/>
        <v>73.5</v>
      </c>
      <c r="S4" s="7">
        <f t="shared" si="11"/>
        <v>74.8</v>
      </c>
      <c r="T4" s="7">
        <f t="shared" si="12"/>
        <v>75.5</v>
      </c>
      <c r="U4" s="7">
        <f t="shared" si="13"/>
        <v>76.900000000000006</v>
      </c>
      <c r="V4" s="7">
        <f t="shared" si="14"/>
        <v>78.800000000000011</v>
      </c>
      <c r="X4" s="9" t="s">
        <v>7</v>
      </c>
      <c r="Y4" s="11">
        <v>30</v>
      </c>
      <c r="Z4" s="10">
        <v>2700</v>
      </c>
      <c r="AA4" s="11">
        <v>5</v>
      </c>
      <c r="AB4" s="10">
        <v>100</v>
      </c>
    </row>
    <row r="5" spans="1:28" x14ac:dyDescent="0.4">
      <c r="A5" s="30"/>
      <c r="B5" s="8">
        <v>0</v>
      </c>
      <c r="C5" s="8">
        <v>0</v>
      </c>
      <c r="D5" s="8">
        <v>0</v>
      </c>
      <c r="E5" s="8">
        <v>0</v>
      </c>
      <c r="F5" s="6" t="s">
        <v>16</v>
      </c>
      <c r="G5" s="7">
        <v>0.5</v>
      </c>
      <c r="H5" s="7">
        <f t="shared" si="0"/>
        <v>1.2</v>
      </c>
      <c r="I5" s="7">
        <f t="shared" si="1"/>
        <v>2.9</v>
      </c>
      <c r="J5" s="7">
        <f t="shared" si="2"/>
        <v>10.1</v>
      </c>
      <c r="K5" s="7">
        <f t="shared" si="3"/>
        <v>18.799999999999997</v>
      </c>
      <c r="L5" s="7">
        <f t="shared" si="4"/>
        <v>37.299999999999997</v>
      </c>
      <c r="M5" s="7">
        <f t="shared" si="5"/>
        <v>48</v>
      </c>
      <c r="N5" s="7">
        <f t="shared" si="6"/>
        <v>49.6</v>
      </c>
      <c r="O5" s="7">
        <f t="shared" si="7"/>
        <v>49.800000000000004</v>
      </c>
      <c r="P5" s="7">
        <f t="shared" si="8"/>
        <v>50.900000000000006</v>
      </c>
      <c r="Q5" s="7">
        <f t="shared" si="9"/>
        <v>59.900000000000006</v>
      </c>
      <c r="R5" s="7">
        <f t="shared" si="10"/>
        <v>71.900000000000006</v>
      </c>
      <c r="S5" s="7">
        <f t="shared" si="11"/>
        <v>73.2</v>
      </c>
      <c r="T5" s="7">
        <f t="shared" si="12"/>
        <v>73.900000000000006</v>
      </c>
      <c r="U5" s="7">
        <f t="shared" si="13"/>
        <v>75.300000000000011</v>
      </c>
      <c r="V5" s="7">
        <f t="shared" si="14"/>
        <v>77.200000000000017</v>
      </c>
      <c r="X5" s="9" t="s">
        <v>9</v>
      </c>
      <c r="Y5" s="11">
        <v>30</v>
      </c>
      <c r="Z5" s="10">
        <v>2700</v>
      </c>
      <c r="AA5" s="11">
        <v>5</v>
      </c>
      <c r="AB5" s="10">
        <v>100</v>
      </c>
    </row>
    <row r="6" spans="1:28" x14ac:dyDescent="0.4">
      <c r="A6" s="30"/>
      <c r="B6" s="8">
        <v>0</v>
      </c>
      <c r="C6" s="8">
        <v>0</v>
      </c>
      <c r="D6" s="8">
        <v>0</v>
      </c>
      <c r="E6" s="8">
        <v>0</v>
      </c>
      <c r="F6" s="8">
        <v>0</v>
      </c>
      <c r="G6" s="6" t="s">
        <v>17</v>
      </c>
      <c r="H6" s="7">
        <v>0.7</v>
      </c>
      <c r="I6" s="7">
        <f t="shared" si="1"/>
        <v>2.4</v>
      </c>
      <c r="J6" s="7">
        <f t="shared" si="2"/>
        <v>9.6</v>
      </c>
      <c r="K6" s="7">
        <f t="shared" si="3"/>
        <v>18.299999999999997</v>
      </c>
      <c r="L6" s="7">
        <f t="shared" si="4"/>
        <v>36.799999999999997</v>
      </c>
      <c r="M6" s="7">
        <f t="shared" si="5"/>
        <v>47.5</v>
      </c>
      <c r="N6" s="7">
        <f t="shared" si="6"/>
        <v>49.1</v>
      </c>
      <c r="O6" s="7">
        <f t="shared" si="7"/>
        <v>49.300000000000004</v>
      </c>
      <c r="P6" s="7">
        <f t="shared" si="8"/>
        <v>50.400000000000006</v>
      </c>
      <c r="Q6" s="7">
        <f t="shared" si="9"/>
        <v>59.400000000000006</v>
      </c>
      <c r="R6" s="7">
        <f t="shared" si="10"/>
        <v>71.400000000000006</v>
      </c>
      <c r="S6" s="7">
        <f t="shared" si="11"/>
        <v>72.7</v>
      </c>
      <c r="T6" s="7">
        <f t="shared" si="12"/>
        <v>73.400000000000006</v>
      </c>
      <c r="U6" s="7">
        <f t="shared" si="13"/>
        <v>74.800000000000011</v>
      </c>
      <c r="V6" s="7">
        <f t="shared" si="14"/>
        <v>76.700000000000017</v>
      </c>
      <c r="X6" s="9" t="s">
        <v>10</v>
      </c>
      <c r="Y6" s="11">
        <v>30</v>
      </c>
      <c r="Z6" s="10">
        <v>2080</v>
      </c>
      <c r="AA6" s="11">
        <v>5</v>
      </c>
      <c r="AB6" s="10">
        <v>80</v>
      </c>
    </row>
    <row r="7" spans="1:28" x14ac:dyDescent="0.4">
      <c r="A7" s="30"/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6" t="s">
        <v>28</v>
      </c>
      <c r="I7" s="7">
        <v>1.7</v>
      </c>
      <c r="J7" s="7">
        <f t="shared" si="2"/>
        <v>8.9</v>
      </c>
      <c r="K7" s="7">
        <f t="shared" si="3"/>
        <v>17.600000000000001</v>
      </c>
      <c r="L7" s="7">
        <f t="shared" si="4"/>
        <v>36.1</v>
      </c>
      <c r="M7" s="7">
        <f t="shared" si="5"/>
        <v>46.8</v>
      </c>
      <c r="N7" s="7">
        <f t="shared" si="6"/>
        <v>48.4</v>
      </c>
      <c r="O7" s="7">
        <f t="shared" si="7"/>
        <v>48.6</v>
      </c>
      <c r="P7" s="7">
        <f t="shared" si="8"/>
        <v>49.7</v>
      </c>
      <c r="Q7" s="7">
        <f t="shared" si="9"/>
        <v>58.7</v>
      </c>
      <c r="R7" s="7">
        <f t="shared" si="10"/>
        <v>70.7</v>
      </c>
      <c r="S7" s="7">
        <f t="shared" si="11"/>
        <v>72</v>
      </c>
      <c r="T7" s="7">
        <f t="shared" si="12"/>
        <v>72.7</v>
      </c>
      <c r="U7" s="7">
        <f t="shared" si="13"/>
        <v>74.100000000000009</v>
      </c>
      <c r="V7" s="7">
        <f t="shared" si="14"/>
        <v>76.000000000000014</v>
      </c>
      <c r="X7" s="9" t="s">
        <v>11</v>
      </c>
      <c r="Y7" s="11">
        <v>30</v>
      </c>
      <c r="Z7" s="10">
        <v>1900</v>
      </c>
      <c r="AA7" s="11">
        <v>5</v>
      </c>
      <c r="AB7" s="10">
        <v>50</v>
      </c>
    </row>
    <row r="8" spans="1:28" x14ac:dyDescent="0.4">
      <c r="A8" s="30"/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6" t="s">
        <v>18</v>
      </c>
      <c r="J8" s="7">
        <v>7.2</v>
      </c>
      <c r="K8" s="7">
        <f t="shared" si="3"/>
        <v>15.899999999999999</v>
      </c>
      <c r="L8" s="7">
        <f t="shared" si="4"/>
        <v>34.4</v>
      </c>
      <c r="M8" s="7">
        <f t="shared" si="5"/>
        <v>45.099999999999994</v>
      </c>
      <c r="N8" s="7">
        <f t="shared" si="6"/>
        <v>46.699999999999996</v>
      </c>
      <c r="O8" s="7">
        <f t="shared" si="7"/>
        <v>46.9</v>
      </c>
      <c r="P8" s="7">
        <f t="shared" si="8"/>
        <v>48</v>
      </c>
      <c r="Q8" s="7">
        <f t="shared" si="9"/>
        <v>57</v>
      </c>
      <c r="R8" s="7">
        <f t="shared" si="10"/>
        <v>69</v>
      </c>
      <c r="S8" s="7">
        <f t="shared" si="11"/>
        <v>70.3</v>
      </c>
      <c r="T8" s="7">
        <f t="shared" si="12"/>
        <v>71</v>
      </c>
      <c r="U8" s="7">
        <f t="shared" si="13"/>
        <v>72.400000000000006</v>
      </c>
      <c r="V8" s="7">
        <f t="shared" si="14"/>
        <v>74.300000000000011</v>
      </c>
    </row>
    <row r="9" spans="1:28" x14ac:dyDescent="0.4">
      <c r="A9" s="30"/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6" t="s">
        <v>19</v>
      </c>
      <c r="K9" s="7">
        <v>8.6999999999999993</v>
      </c>
      <c r="L9" s="7">
        <f t="shared" si="4"/>
        <v>27.2</v>
      </c>
      <c r="M9" s="7">
        <f t="shared" si="5"/>
        <v>37.9</v>
      </c>
      <c r="N9" s="7">
        <f t="shared" si="6"/>
        <v>39.5</v>
      </c>
      <c r="O9" s="7">
        <f t="shared" si="7"/>
        <v>39.700000000000003</v>
      </c>
      <c r="P9" s="7">
        <f t="shared" si="8"/>
        <v>40.800000000000004</v>
      </c>
      <c r="Q9" s="7">
        <f t="shared" si="9"/>
        <v>49.800000000000004</v>
      </c>
      <c r="R9" s="7">
        <f t="shared" si="10"/>
        <v>61.800000000000004</v>
      </c>
      <c r="S9" s="7">
        <f t="shared" si="11"/>
        <v>63.1</v>
      </c>
      <c r="T9" s="7">
        <f t="shared" si="12"/>
        <v>63.800000000000004</v>
      </c>
      <c r="U9" s="7">
        <f t="shared" si="13"/>
        <v>65.2</v>
      </c>
      <c r="V9" s="7">
        <f t="shared" si="14"/>
        <v>67.100000000000009</v>
      </c>
    </row>
    <row r="10" spans="1:28" x14ac:dyDescent="0.4">
      <c r="A10" s="30"/>
      <c r="B10" s="8">
        <f>+ROUND($Z$4+$AB$4*2,-1)</f>
        <v>2900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2" t="s">
        <v>29</v>
      </c>
      <c r="L10" s="7">
        <v>18.5</v>
      </c>
      <c r="M10" s="7">
        <f t="shared" si="5"/>
        <v>29.2</v>
      </c>
      <c r="N10" s="7">
        <f t="shared" si="6"/>
        <v>30.8</v>
      </c>
      <c r="O10" s="7">
        <f t="shared" si="7"/>
        <v>31</v>
      </c>
      <c r="P10" s="7">
        <f t="shared" si="8"/>
        <v>32.1</v>
      </c>
      <c r="Q10" s="7">
        <f t="shared" si="9"/>
        <v>41.1</v>
      </c>
      <c r="R10" s="7">
        <f t="shared" si="10"/>
        <v>53.1</v>
      </c>
      <c r="S10" s="7">
        <f t="shared" si="11"/>
        <v>54.4</v>
      </c>
      <c r="T10" s="7">
        <f t="shared" si="12"/>
        <v>55.1</v>
      </c>
      <c r="U10" s="7">
        <f t="shared" si="13"/>
        <v>56.5</v>
      </c>
      <c r="V10" s="7">
        <f t="shared" si="14"/>
        <v>58.4</v>
      </c>
    </row>
    <row r="11" spans="1:28" x14ac:dyDescent="0.4">
      <c r="A11" s="30"/>
      <c r="B11" s="8">
        <f>+ROUND($Z$4+$AB$4*5,-1)</f>
        <v>3200</v>
      </c>
      <c r="C11" s="8">
        <f>+ROUND($Z$4+$AB$4*4,-1)</f>
        <v>3100</v>
      </c>
      <c r="D11" s="8">
        <f>+ROUND($Z$4+$AB$4*4,-1)</f>
        <v>3100</v>
      </c>
      <c r="E11" s="8">
        <f>+ROUND($Z$4+$AB$4*2,-1)</f>
        <v>2900</v>
      </c>
      <c r="F11" s="8">
        <f>+ROUND($Z$4+$AB$4*2,-1)</f>
        <v>2900</v>
      </c>
      <c r="G11" s="8">
        <f>+ROUND($Z$4+$AB$4*2,-1)</f>
        <v>2900</v>
      </c>
      <c r="H11" s="8">
        <f>+ROUND($Z$4+$AB$4*2,-1)</f>
        <v>2900</v>
      </c>
      <c r="I11" s="8">
        <f>+ROUND($Z$4+$AB$4*1,-1)</f>
        <v>2800</v>
      </c>
      <c r="J11" s="8">
        <v>0</v>
      </c>
      <c r="K11" s="8">
        <v>0</v>
      </c>
      <c r="L11" s="6" t="s">
        <v>20</v>
      </c>
      <c r="M11" s="7">
        <v>10.7</v>
      </c>
      <c r="N11" s="7">
        <f t="shared" si="6"/>
        <v>12.299999999999999</v>
      </c>
      <c r="O11" s="7">
        <f t="shared" si="7"/>
        <v>12.499999999999998</v>
      </c>
      <c r="P11" s="7">
        <f t="shared" si="8"/>
        <v>13.599999999999998</v>
      </c>
      <c r="Q11" s="7">
        <f t="shared" si="9"/>
        <v>22.599999999999998</v>
      </c>
      <c r="R11" s="7">
        <f t="shared" si="10"/>
        <v>34.599999999999994</v>
      </c>
      <c r="S11" s="7">
        <f t="shared" si="11"/>
        <v>35.899999999999991</v>
      </c>
      <c r="T11" s="7">
        <f t="shared" si="12"/>
        <v>36.599999999999994</v>
      </c>
      <c r="U11" s="7">
        <f t="shared" si="13"/>
        <v>37.999999999999993</v>
      </c>
      <c r="V11" s="7">
        <f t="shared" si="14"/>
        <v>39.899999999999991</v>
      </c>
    </row>
    <row r="12" spans="1:28" x14ac:dyDescent="0.4">
      <c r="A12" s="30"/>
      <c r="B12" s="8">
        <f>+ROUND($Z$4+$AB$4*7,-1)</f>
        <v>3400</v>
      </c>
      <c r="C12" s="8">
        <f t="shared" ref="C12:D14" si="15">+ROUND($Z$4+$AB$4*6,-1)</f>
        <v>3300</v>
      </c>
      <c r="D12" s="8">
        <f t="shared" si="15"/>
        <v>3300</v>
      </c>
      <c r="E12" s="8">
        <f>+ROUND($Z$4+$AB$4*4,-1)</f>
        <v>3100</v>
      </c>
      <c r="F12" s="8">
        <f>+ROUND($Z$4+$AB$4*4,-1)</f>
        <v>3100</v>
      </c>
      <c r="G12" s="8">
        <f>+ROUND($Z$4+$AB$4*4,-1)</f>
        <v>3100</v>
      </c>
      <c r="H12" s="8">
        <f>+ROUND($Z$4+$AB$4*4,-1)</f>
        <v>3100</v>
      </c>
      <c r="I12" s="8">
        <f>+ROUND($Z$4+$AB$4*4,-1)</f>
        <v>3100</v>
      </c>
      <c r="J12" s="8">
        <f>+ROUND($Z$4+$AB$4*2,-1)</f>
        <v>2900</v>
      </c>
      <c r="K12" s="8">
        <v>0</v>
      </c>
      <c r="L12" s="8">
        <v>0</v>
      </c>
      <c r="M12" s="12" t="s">
        <v>21</v>
      </c>
      <c r="N12" s="7">
        <v>1.6</v>
      </c>
      <c r="O12" s="7">
        <f t="shared" si="7"/>
        <v>1.8</v>
      </c>
      <c r="P12" s="7">
        <f t="shared" si="8"/>
        <v>2.9000000000000004</v>
      </c>
      <c r="Q12" s="7">
        <f t="shared" si="9"/>
        <v>11.9</v>
      </c>
      <c r="R12" s="7">
        <f t="shared" si="10"/>
        <v>23.9</v>
      </c>
      <c r="S12" s="7">
        <f t="shared" si="11"/>
        <v>25.2</v>
      </c>
      <c r="T12" s="7">
        <f t="shared" si="12"/>
        <v>25.9</v>
      </c>
      <c r="U12" s="7">
        <f t="shared" si="13"/>
        <v>27.299999999999997</v>
      </c>
      <c r="V12" s="7">
        <f t="shared" si="14"/>
        <v>29.199999999999996</v>
      </c>
    </row>
    <row r="13" spans="1:28" x14ac:dyDescent="0.4">
      <c r="A13" s="30"/>
      <c r="B13" s="8">
        <f>+ROUND($Z$4+$AB$4*8,-1)</f>
        <v>3500</v>
      </c>
      <c r="C13" s="8">
        <f t="shared" si="15"/>
        <v>3300</v>
      </c>
      <c r="D13" s="8">
        <f t="shared" si="15"/>
        <v>3300</v>
      </c>
      <c r="E13" s="8">
        <f>+ROUND($Z$4+$AB$4*5,-1)</f>
        <v>3200</v>
      </c>
      <c r="F13" s="8">
        <f t="shared" ref="F13:I14" si="16">+ROUND($Z$4+$AB$4*4,-1)</f>
        <v>3100</v>
      </c>
      <c r="G13" s="8">
        <f t="shared" si="16"/>
        <v>3100</v>
      </c>
      <c r="H13" s="8">
        <f t="shared" si="16"/>
        <v>3100</v>
      </c>
      <c r="I13" s="8">
        <f t="shared" si="16"/>
        <v>3100</v>
      </c>
      <c r="J13" s="8">
        <f>+ROUND($Z$4+$AB$4*2,-1)</f>
        <v>2900</v>
      </c>
      <c r="K13" s="8">
        <f>+ROUND($Z$4+$AB$4*1,-1)</f>
        <v>2800</v>
      </c>
      <c r="L13" s="8">
        <v>0</v>
      </c>
      <c r="M13" s="8">
        <v>0</v>
      </c>
      <c r="N13" s="6" t="s">
        <v>22</v>
      </c>
      <c r="O13" s="7">
        <v>0.2</v>
      </c>
      <c r="P13" s="7">
        <f t="shared" si="8"/>
        <v>1.3</v>
      </c>
      <c r="Q13" s="7">
        <f t="shared" si="9"/>
        <v>10.3</v>
      </c>
      <c r="R13" s="7">
        <f t="shared" si="10"/>
        <v>22.3</v>
      </c>
      <c r="S13" s="7">
        <f t="shared" si="11"/>
        <v>23.6</v>
      </c>
      <c r="T13" s="7">
        <f t="shared" si="12"/>
        <v>24.3</v>
      </c>
      <c r="U13" s="7">
        <f t="shared" si="13"/>
        <v>25.7</v>
      </c>
      <c r="V13" s="7">
        <f t="shared" si="14"/>
        <v>27.599999999999998</v>
      </c>
    </row>
    <row r="14" spans="1:28" x14ac:dyDescent="0.4">
      <c r="A14" s="30"/>
      <c r="B14" s="8">
        <f>+ROUND($Z$4+$AB$4*8,-1)</f>
        <v>3500</v>
      </c>
      <c r="C14" s="8">
        <f t="shared" si="15"/>
        <v>3300</v>
      </c>
      <c r="D14" s="8">
        <f t="shared" si="15"/>
        <v>3300</v>
      </c>
      <c r="E14" s="8">
        <f>+ROUND($Z$4+$AB$4*5,-1)</f>
        <v>3200</v>
      </c>
      <c r="F14" s="8">
        <f t="shared" si="16"/>
        <v>3100</v>
      </c>
      <c r="G14" s="8">
        <f t="shared" si="16"/>
        <v>3100</v>
      </c>
      <c r="H14" s="8">
        <f t="shared" si="16"/>
        <v>3100</v>
      </c>
      <c r="I14" s="8">
        <f t="shared" si="16"/>
        <v>3100</v>
      </c>
      <c r="J14" s="8">
        <f>+ROUND($Z$4+$AB$4*2,-1)</f>
        <v>2900</v>
      </c>
      <c r="K14" s="8">
        <f>+ROUND($Z$4+$AB$4*1,-1)</f>
        <v>2800</v>
      </c>
      <c r="L14" s="8">
        <v>0</v>
      </c>
      <c r="M14" s="8">
        <v>0</v>
      </c>
      <c r="N14" s="8">
        <v>0</v>
      </c>
      <c r="O14" s="12" t="s">
        <v>23</v>
      </c>
      <c r="P14" s="7">
        <v>1.1000000000000001</v>
      </c>
      <c r="Q14" s="7">
        <f t="shared" si="9"/>
        <v>10.1</v>
      </c>
      <c r="R14" s="7">
        <f t="shared" si="10"/>
        <v>22.1</v>
      </c>
      <c r="S14" s="7">
        <f t="shared" si="11"/>
        <v>23.400000000000002</v>
      </c>
      <c r="T14" s="7">
        <f t="shared" si="12"/>
        <v>24.1</v>
      </c>
      <c r="U14" s="7">
        <f t="shared" si="13"/>
        <v>25.5</v>
      </c>
      <c r="V14" s="7">
        <f t="shared" si="14"/>
        <v>27.4</v>
      </c>
    </row>
    <row r="15" spans="1:28" x14ac:dyDescent="0.4">
      <c r="A15" s="30"/>
      <c r="B15" s="8">
        <f>+ROUND($Z$4+$AB$4*8,-1)</f>
        <v>3500</v>
      </c>
      <c r="C15" s="8">
        <f>+ROUND($Z$4+$AB$4*7,-1)</f>
        <v>3400</v>
      </c>
      <c r="D15" s="8">
        <f>+ROUND($Z$4+$AB$4*7,-1)</f>
        <v>3400</v>
      </c>
      <c r="E15" s="8">
        <f>+ROUND($Z$4+$AB$4*5,-1)</f>
        <v>3200</v>
      </c>
      <c r="F15" s="8">
        <f>+ROUND($Z$4+$AB$4*5,-1)</f>
        <v>3200</v>
      </c>
      <c r="G15" s="8">
        <f>+ROUND($Z$4+$AB$4*5,-1)</f>
        <v>3200</v>
      </c>
      <c r="H15" s="8">
        <f>+ROUND($Z$4+$AB$4*4,-1)</f>
        <v>3100</v>
      </c>
      <c r="I15" s="8">
        <f>+ROUND($Z$4+$AB$4*4,-1)</f>
        <v>3100</v>
      </c>
      <c r="J15" s="8">
        <f>+ROUND($Z$4+$AB$4*3,-1)</f>
        <v>3000</v>
      </c>
      <c r="K15" s="8">
        <f>+ROUND($Z$4+$AB$4*1,-1)</f>
        <v>2800</v>
      </c>
      <c r="L15" s="8">
        <v>0</v>
      </c>
      <c r="M15" s="8">
        <v>0</v>
      </c>
      <c r="N15" s="8">
        <v>0</v>
      </c>
      <c r="O15" s="8">
        <v>0</v>
      </c>
      <c r="P15" s="6" t="s">
        <v>24</v>
      </c>
      <c r="Q15" s="7">
        <v>9</v>
      </c>
      <c r="R15" s="7">
        <f t="shared" si="10"/>
        <v>21</v>
      </c>
      <c r="S15" s="7">
        <f t="shared" si="11"/>
        <v>22.3</v>
      </c>
      <c r="T15" s="7">
        <f t="shared" si="12"/>
        <v>23</v>
      </c>
      <c r="U15" s="7">
        <f t="shared" si="13"/>
        <v>24.4</v>
      </c>
      <c r="V15" s="7">
        <f t="shared" si="14"/>
        <v>26.299999999999997</v>
      </c>
    </row>
    <row r="16" spans="1:28" x14ac:dyDescent="0.4">
      <c r="A16" s="30"/>
      <c r="B16" s="8">
        <f>+ROUND($Z$4+$AB$4*10,-1)</f>
        <v>3700</v>
      </c>
      <c r="C16" s="8">
        <f>+ROUND($Z$4+$AB$4*9,-1)</f>
        <v>3600</v>
      </c>
      <c r="D16" s="8">
        <f>+ROUND($Z$4+$AB$4*8,-1)</f>
        <v>3500</v>
      </c>
      <c r="E16" s="8">
        <f>+ROUND($Z$4+$AB$4*7,-1)</f>
        <v>3400</v>
      </c>
      <c r="F16" s="8">
        <f>+ROUND($Z$4+$AB$4*6,-1)</f>
        <v>3300</v>
      </c>
      <c r="G16" s="8">
        <f>+ROUND($Z$4+$AB$4*6,-1)</f>
        <v>3300</v>
      </c>
      <c r="H16" s="8">
        <f>+ROUND($Z$4+$AB$4*6,-1)</f>
        <v>3300</v>
      </c>
      <c r="I16" s="8">
        <f>+ROUND($Z$4+$AB$4*6,-1)</f>
        <v>3300</v>
      </c>
      <c r="J16" s="8">
        <f>+ROUND($Z$4+$AB$4*4,-1)</f>
        <v>3100</v>
      </c>
      <c r="K16" s="8">
        <f>+ROUND($Z$4+$AB$4*3,-1)</f>
        <v>3000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2" t="s">
        <v>25</v>
      </c>
      <c r="R16" s="7">
        <v>12</v>
      </c>
      <c r="S16" s="7">
        <f t="shared" si="11"/>
        <v>13.3</v>
      </c>
      <c r="T16" s="7">
        <f t="shared" si="12"/>
        <v>14</v>
      </c>
      <c r="U16" s="7">
        <f t="shared" si="13"/>
        <v>15.4</v>
      </c>
      <c r="V16" s="7">
        <f t="shared" si="14"/>
        <v>17.3</v>
      </c>
    </row>
    <row r="17" spans="1:23" x14ac:dyDescent="0.4">
      <c r="A17" s="30"/>
      <c r="B17" s="8">
        <f>+ROUND($Z$4+$AB$4*12,-1)</f>
        <v>3900</v>
      </c>
      <c r="C17" s="8">
        <f t="shared" ref="C17:D19" si="17">+ROUND($Z$4+$AB$4*11,-1)</f>
        <v>3800</v>
      </c>
      <c r="D17" s="8">
        <f t="shared" si="17"/>
        <v>3800</v>
      </c>
      <c r="E17" s="8">
        <f t="shared" ref="E17:H18" si="18">+ROUND($Z$4+$AB$4*9,-1)</f>
        <v>3600</v>
      </c>
      <c r="F17" s="8">
        <f t="shared" si="18"/>
        <v>3600</v>
      </c>
      <c r="G17" s="8">
        <f t="shared" si="18"/>
        <v>3600</v>
      </c>
      <c r="H17" s="8">
        <f t="shared" si="18"/>
        <v>3600</v>
      </c>
      <c r="I17" s="8">
        <f>+ROUND($Z$4+$AB$4*8,-1)</f>
        <v>3500</v>
      </c>
      <c r="J17" s="8">
        <f>+ROUND($Z$4+$AB$4*7,-1)</f>
        <v>3400</v>
      </c>
      <c r="K17" s="8">
        <f>+ROUND($Z$4+$AB$4*5,-1)</f>
        <v>3200</v>
      </c>
      <c r="L17" s="8">
        <f>+ROUND($Z$4+$AB$4*1,-1)</f>
        <v>2800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 t="s">
        <v>27</v>
      </c>
      <c r="S17" s="7">
        <v>1.3</v>
      </c>
      <c r="T17" s="7">
        <f t="shared" si="12"/>
        <v>2</v>
      </c>
      <c r="U17" s="7">
        <f t="shared" si="13"/>
        <v>3.4</v>
      </c>
      <c r="V17" s="7">
        <f t="shared" si="14"/>
        <v>5.3</v>
      </c>
    </row>
    <row r="18" spans="1:23" x14ac:dyDescent="0.4">
      <c r="A18" s="30"/>
      <c r="B18" s="8">
        <f>+ROUND($Z$4+$AB$4*12,-1)</f>
        <v>3900</v>
      </c>
      <c r="C18" s="8">
        <f t="shared" si="17"/>
        <v>3800</v>
      </c>
      <c r="D18" s="8">
        <f t="shared" si="17"/>
        <v>3800</v>
      </c>
      <c r="E18" s="8">
        <f t="shared" si="18"/>
        <v>3600</v>
      </c>
      <c r="F18" s="8">
        <f t="shared" si="18"/>
        <v>3600</v>
      </c>
      <c r="G18" s="8">
        <f t="shared" si="18"/>
        <v>3600</v>
      </c>
      <c r="H18" s="8">
        <f t="shared" si="18"/>
        <v>3600</v>
      </c>
      <c r="I18" s="8">
        <f>+ROUND($Z$4+$AB$4*9,-1)</f>
        <v>3600</v>
      </c>
      <c r="J18" s="8">
        <f>+ROUND($Z$4+$AB$4*7,-1)</f>
        <v>3400</v>
      </c>
      <c r="K18" s="8">
        <f>+ROUND($Z$4+$AB$4*5,-1)</f>
        <v>3200</v>
      </c>
      <c r="L18" s="8">
        <f>+ROUND($Z$4+$AB$4*2,-1)</f>
        <v>2900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6" t="s">
        <v>26</v>
      </c>
      <c r="T18" s="7">
        <v>0.7</v>
      </c>
      <c r="U18" s="7">
        <f t="shared" si="13"/>
        <v>2.0999999999999996</v>
      </c>
      <c r="V18" s="7">
        <f t="shared" si="14"/>
        <v>3.9999999999999996</v>
      </c>
    </row>
    <row r="19" spans="1:23" x14ac:dyDescent="0.4">
      <c r="A19" s="30"/>
      <c r="B19" s="8">
        <f>+ROUND($Z$4+$AB$4*13,-1)</f>
        <v>4000</v>
      </c>
      <c r="C19" s="8">
        <f t="shared" si="17"/>
        <v>3800</v>
      </c>
      <c r="D19" s="8">
        <f t="shared" si="17"/>
        <v>3800</v>
      </c>
      <c r="E19" s="8">
        <f>+ROUND($Z$4+$AB$4*10,-1)</f>
        <v>3700</v>
      </c>
      <c r="F19" s="8">
        <f>+ROUND($Z$4+$AB$4*9,-1)</f>
        <v>3600</v>
      </c>
      <c r="G19" s="8">
        <f>+ROUND($Z$4+$AB$4*9,-1)</f>
        <v>3600</v>
      </c>
      <c r="H19" s="8">
        <f>+ROUND($Z$4+$AB$4*9,-1)</f>
        <v>3600</v>
      </c>
      <c r="I19" s="8">
        <f>+ROUND($Z$4+$AB$4*9,-1)</f>
        <v>3600</v>
      </c>
      <c r="J19" s="8">
        <f>+ROUND($Z$4+$AB$4*7,-1)</f>
        <v>3400</v>
      </c>
      <c r="K19" s="8">
        <f>+ROUND($Z$4+$AB$4*6,-1)</f>
        <v>3300</v>
      </c>
      <c r="L19" s="8">
        <f>+ROUND($Z$4+$AB$4*2,-1)</f>
        <v>2900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6" t="s">
        <v>33</v>
      </c>
      <c r="U19" s="7">
        <v>1.4</v>
      </c>
      <c r="V19" s="7">
        <f t="shared" si="14"/>
        <v>3.3</v>
      </c>
    </row>
    <row r="20" spans="1:23" x14ac:dyDescent="0.4">
      <c r="A20" s="30"/>
      <c r="B20" s="8">
        <f>+ROUND($Z$4+$AB$4*13,-1)</f>
        <v>4000</v>
      </c>
      <c r="C20" s="8">
        <f>+ROUND($Z$4+$AB$4*12,-1)</f>
        <v>3900</v>
      </c>
      <c r="D20" s="8">
        <f>+ROUND($Z$4+$AB$4*12,-1)</f>
        <v>3900</v>
      </c>
      <c r="E20" s="8">
        <f>+ROUND($Z$4+$AB$4*10,-1)</f>
        <v>3700</v>
      </c>
      <c r="F20" s="8">
        <f>+ROUND($Z$4+$AB$4*10,-1)</f>
        <v>3700</v>
      </c>
      <c r="G20" s="8">
        <f>+ROUND($Z$4+$AB$4*9,-1)</f>
        <v>3600</v>
      </c>
      <c r="H20" s="8">
        <f>+ROUND($Z$4+$AB$4*9,-1)</f>
        <v>3600</v>
      </c>
      <c r="I20" s="8">
        <f>+ROUND($Z$4+$AB$4*9,-1)</f>
        <v>3600</v>
      </c>
      <c r="J20" s="8">
        <f>+ROUND($Z$4+$AB$4*8,-1)</f>
        <v>3500</v>
      </c>
      <c r="K20" s="8">
        <f>+ROUND($Z$4+$AB$4*6,-1)</f>
        <v>3300</v>
      </c>
      <c r="L20" s="8">
        <f>+ROUND($Z$4+$AB$4*2,-1)</f>
        <v>2900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6" t="s">
        <v>34</v>
      </c>
      <c r="V20" s="7">
        <v>1.9</v>
      </c>
      <c r="W20" s="15"/>
    </row>
    <row r="21" spans="1:23" x14ac:dyDescent="0.4">
      <c r="A21" s="31"/>
      <c r="B21" s="8">
        <f>+ROUND($Z$4+$AB$4*13,-1)</f>
        <v>4000</v>
      </c>
      <c r="C21" s="8">
        <f>+ROUND($Z$4+$AB$4*12,-1)</f>
        <v>3900</v>
      </c>
      <c r="D21" s="8">
        <f>+ROUND($Z$4+$AB$4*12,-1)</f>
        <v>3900</v>
      </c>
      <c r="E21" s="8">
        <f>+ROUND($Z$4+$AB$4*10,-1)</f>
        <v>3700</v>
      </c>
      <c r="F21" s="8">
        <f>+ROUND($Z$4+$AB$4*10,-1)</f>
        <v>3700</v>
      </c>
      <c r="G21" s="8">
        <f>+ROUND($Z$4+$AB$4*10,-1)</f>
        <v>3700</v>
      </c>
      <c r="H21" s="8">
        <f>+ROUND($Z$4+$AB$4*10,-1)</f>
        <v>3700</v>
      </c>
      <c r="I21" s="8">
        <f>+ROUND($Z$4+$AB$4*9,-1)</f>
        <v>3600</v>
      </c>
      <c r="J21" s="8">
        <f>+ROUND($Z$4+$AB$4*8,-1)</f>
        <v>3500</v>
      </c>
      <c r="K21" s="8">
        <f>+ROUND($Z$4+$AB$4*6,-1)</f>
        <v>3300</v>
      </c>
      <c r="L21" s="8">
        <f>+ROUND($Z$4+$AB$4*2,-1)</f>
        <v>2900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f>+$Z$4</f>
        <v>2700</v>
      </c>
      <c r="V21" s="6" t="s">
        <v>30</v>
      </c>
      <c r="W21" s="14"/>
    </row>
    <row r="23" spans="1:23" ht="17.399999999999999" customHeight="1" x14ac:dyDescent="0.4">
      <c r="A23" s="29" t="s">
        <v>12</v>
      </c>
      <c r="B23" s="6" t="str">
        <f>+B1</f>
        <v>덕정역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3" x14ac:dyDescent="0.4">
      <c r="A24" s="30"/>
      <c r="B24" s="8">
        <f>+$Z$6</f>
        <v>2080</v>
      </c>
      <c r="C24" s="6" t="str">
        <f>+C2</f>
        <v>덕현덕고개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3" x14ac:dyDescent="0.4">
      <c r="A25" s="30"/>
      <c r="B25" s="8">
        <v>0</v>
      </c>
      <c r="C25" s="8">
        <v>0</v>
      </c>
      <c r="D25" s="6" t="str">
        <f>+D3</f>
        <v>유승9한양2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3" x14ac:dyDescent="0.4">
      <c r="A26" s="30"/>
      <c r="B26" s="8">
        <v>0</v>
      </c>
      <c r="C26" s="8">
        <v>0</v>
      </c>
      <c r="D26" s="8">
        <v>0</v>
      </c>
      <c r="E26" s="6" t="str">
        <f>+E4</f>
        <v>경기북부청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3" x14ac:dyDescent="0.4">
      <c r="A27" s="30"/>
      <c r="B27" s="8">
        <v>0</v>
      </c>
      <c r="C27" s="8">
        <v>0</v>
      </c>
      <c r="D27" s="8">
        <v>0</v>
      </c>
      <c r="E27" s="8">
        <v>0</v>
      </c>
      <c r="F27" s="6" t="str">
        <f>+F5</f>
        <v>의정부TR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3" x14ac:dyDescent="0.4">
      <c r="A28" s="30"/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6" t="str">
        <f>+G6</f>
        <v>부대찌개거리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3" x14ac:dyDescent="0.4">
      <c r="A29" s="30"/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6" t="str">
        <f>+H7</f>
        <v>의정부역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3" x14ac:dyDescent="0.4">
      <c r="A30" s="30"/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6" t="str">
        <f>+I8</f>
        <v>범골입구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3" x14ac:dyDescent="0.4">
      <c r="A31" s="30"/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6" t="str">
        <f>+J9</f>
        <v>송추느티나무</v>
      </c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3" x14ac:dyDescent="0.4">
      <c r="A32" s="30"/>
      <c r="B32" s="8">
        <f>+ROUND($Z$6+$AB$6*2,-1)</f>
        <v>2240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6" t="str">
        <f>+K10</f>
        <v>양주영업소</v>
      </c>
      <c r="L32" s="7"/>
      <c r="M32" s="7"/>
      <c r="N32" s="7"/>
      <c r="O32" s="7"/>
      <c r="P32" s="7"/>
      <c r="Q32" s="7"/>
      <c r="R32" s="7"/>
      <c r="S32" s="7"/>
      <c r="T32" s="7"/>
    </row>
    <row r="33" spans="1:22" x14ac:dyDescent="0.4">
      <c r="A33" s="30"/>
      <c r="B33" s="8">
        <f>+ROUND($Z$6+$AB$6*5,-1)</f>
        <v>2480</v>
      </c>
      <c r="C33" s="8">
        <f>+ROUND($Z$6+$AB$6*4,-1)</f>
        <v>2400</v>
      </c>
      <c r="D33" s="8">
        <f>+ROUND($Z$6+$AB$6*4,-1)</f>
        <v>2400</v>
      </c>
      <c r="E33" s="8">
        <f>+ROUND($Z$6+$AB$6*2,-1)</f>
        <v>2240</v>
      </c>
      <c r="F33" s="8">
        <f>+ROUND($Z$6+$AB$6*2,-1)</f>
        <v>2240</v>
      </c>
      <c r="G33" s="8">
        <f>+ROUND($Z$6+$AB$6*2,-1)</f>
        <v>2240</v>
      </c>
      <c r="H33" s="8">
        <f>+ROUND($Z$6+$AB$6*2,-1)</f>
        <v>2240</v>
      </c>
      <c r="I33" s="8">
        <f>+ROUND($Z$6+$AB$6*1,-1)</f>
        <v>2160</v>
      </c>
      <c r="J33" s="8">
        <v>0</v>
      </c>
      <c r="K33" s="8">
        <v>0</v>
      </c>
      <c r="L33" s="6" t="str">
        <f>+L11</f>
        <v>김포영업소</v>
      </c>
      <c r="M33" s="7"/>
      <c r="N33" s="7"/>
      <c r="O33" s="7"/>
      <c r="P33" s="7"/>
      <c r="Q33" s="7"/>
      <c r="R33" s="7"/>
      <c r="S33" s="7"/>
      <c r="T33" s="7"/>
    </row>
    <row r="34" spans="1:22" x14ac:dyDescent="0.4">
      <c r="A34" s="30"/>
      <c r="B34" s="8">
        <f>+ROUND($Z$6+$AB$6*7,-1)</f>
        <v>2640</v>
      </c>
      <c r="C34" s="8">
        <f t="shared" ref="C34:D36" si="19">+ROUND($Z$6+$AB$6*6,-1)</f>
        <v>2560</v>
      </c>
      <c r="D34" s="8">
        <f t="shared" si="19"/>
        <v>2560</v>
      </c>
      <c r="E34" s="8">
        <f>+ROUND($Z$6+$AB$6*4,-1)</f>
        <v>2400</v>
      </c>
      <c r="F34" s="8">
        <f>+ROUND($Z$6+$AB$6*4,-1)</f>
        <v>2400</v>
      </c>
      <c r="G34" s="8">
        <f>+ROUND($Z$6+$AB$6*4,-1)</f>
        <v>2400</v>
      </c>
      <c r="H34" s="8">
        <f>+ROUND($Z$6+$AB$6*4,-1)</f>
        <v>2400</v>
      </c>
      <c r="I34" s="8">
        <f>+ROUND($Z$6+$AB$6*4,-1)</f>
        <v>2400</v>
      </c>
      <c r="J34" s="8">
        <f>+ROUND($Z$6+$AB$6*2,-1)</f>
        <v>2240</v>
      </c>
      <c r="K34" s="8">
        <v>0</v>
      </c>
      <c r="L34" s="8">
        <v>0</v>
      </c>
      <c r="M34" s="6" t="str">
        <f>+M12</f>
        <v>부천소풍TR</v>
      </c>
      <c r="N34" s="7"/>
      <c r="O34" s="7"/>
      <c r="P34" s="7"/>
      <c r="Q34" s="7"/>
      <c r="R34" s="7"/>
      <c r="S34" s="7"/>
      <c r="T34" s="7"/>
    </row>
    <row r="35" spans="1:22" x14ac:dyDescent="0.4">
      <c r="A35" s="30"/>
      <c r="B35" s="8">
        <f>+ROUND($Z$6+$AB$6*8,-1)</f>
        <v>2720</v>
      </c>
      <c r="C35" s="8">
        <f t="shared" si="19"/>
        <v>2560</v>
      </c>
      <c r="D35" s="8">
        <f t="shared" si="19"/>
        <v>2560</v>
      </c>
      <c r="E35" s="8">
        <f>+ROUND($Z$6+$AB$6*5,-1)</f>
        <v>2480</v>
      </c>
      <c r="F35" s="8">
        <f t="shared" ref="F35:I36" si="20">+ROUND($Z$6+$AB$6*4,-1)</f>
        <v>2400</v>
      </c>
      <c r="G35" s="8">
        <f t="shared" si="20"/>
        <v>2400</v>
      </c>
      <c r="H35" s="8">
        <f t="shared" si="20"/>
        <v>2400</v>
      </c>
      <c r="I35" s="8">
        <f t="shared" si="20"/>
        <v>2400</v>
      </c>
      <c r="J35" s="8">
        <f>+ROUND($Z$6+$AB$6*2,-1)</f>
        <v>2240</v>
      </c>
      <c r="K35" s="8">
        <f>+ROUND($Z$6+$AB$6*1,-1)</f>
        <v>2160</v>
      </c>
      <c r="L35" s="8">
        <v>0</v>
      </c>
      <c r="M35" s="8">
        <v>0</v>
      </c>
      <c r="N35" s="6" t="str">
        <f>+N13</f>
        <v>복사골문화</v>
      </c>
      <c r="O35" s="7"/>
      <c r="P35" s="7"/>
      <c r="Q35" s="7"/>
      <c r="R35" s="7"/>
      <c r="S35" s="7"/>
      <c r="T35" s="7"/>
    </row>
    <row r="36" spans="1:22" x14ac:dyDescent="0.4">
      <c r="A36" s="30"/>
      <c r="B36" s="8">
        <f>+ROUND($Z$6+$AB$6*8,-1)</f>
        <v>2720</v>
      </c>
      <c r="C36" s="8">
        <f t="shared" si="19"/>
        <v>2560</v>
      </c>
      <c r="D36" s="8">
        <f t="shared" si="19"/>
        <v>2560</v>
      </c>
      <c r="E36" s="8">
        <f>+ROUND($Z$6+$AB$6*5,-1)</f>
        <v>2480</v>
      </c>
      <c r="F36" s="8">
        <f t="shared" si="20"/>
        <v>2400</v>
      </c>
      <c r="G36" s="8">
        <f t="shared" si="20"/>
        <v>2400</v>
      </c>
      <c r="H36" s="8">
        <f t="shared" si="20"/>
        <v>2400</v>
      </c>
      <c r="I36" s="8">
        <f t="shared" si="20"/>
        <v>2400</v>
      </c>
      <c r="J36" s="8">
        <f>+ROUND($Z$6+$AB$6*2,-1)</f>
        <v>2240</v>
      </c>
      <c r="K36" s="8">
        <f>+ROUND($Z$6+$AB$6*1,-1)</f>
        <v>2160</v>
      </c>
      <c r="L36" s="8">
        <v>0</v>
      </c>
      <c r="M36" s="8">
        <v>0</v>
      </c>
      <c r="N36" s="8">
        <v>0</v>
      </c>
      <c r="O36" s="6" t="str">
        <f>+O14</f>
        <v>반달마을</v>
      </c>
      <c r="P36" s="7"/>
      <c r="Q36" s="7"/>
      <c r="R36" s="7"/>
      <c r="S36" s="7"/>
      <c r="T36" s="7"/>
    </row>
    <row r="37" spans="1:22" x14ac:dyDescent="0.4">
      <c r="A37" s="30"/>
      <c r="B37" s="8">
        <f>+ROUND($Z$6+$AB$6*8,-1)</f>
        <v>2720</v>
      </c>
      <c r="C37" s="8">
        <f>+ROUND($Z$6+$AB$6*7,-1)</f>
        <v>2640</v>
      </c>
      <c r="D37" s="8">
        <f>+ROUND($Z$6+$AB$6*7,-1)</f>
        <v>2640</v>
      </c>
      <c r="E37" s="8">
        <f>+ROUND($Z$6+$AB$6*5,-1)</f>
        <v>2480</v>
      </c>
      <c r="F37" s="8">
        <f>+ROUND($Z$6+$AB$6*5,-1)</f>
        <v>2480</v>
      </c>
      <c r="G37" s="8">
        <f>+ROUND($Z$6+$AB$6*5,-1)</f>
        <v>2480</v>
      </c>
      <c r="H37" s="8">
        <f>+ROUND($Z$6+$AB$6*4,-1)</f>
        <v>2400</v>
      </c>
      <c r="I37" s="8">
        <f>+ROUND($Z$6+$AB$6*4,-1)</f>
        <v>2400</v>
      </c>
      <c r="J37" s="8">
        <f>+ROUND($Z$6+$AB$6*3,-1)</f>
        <v>2320</v>
      </c>
      <c r="K37" s="8">
        <f>+ROUND($Z$6+$AB$6*1,-1)</f>
        <v>2160</v>
      </c>
      <c r="L37" s="8">
        <v>0</v>
      </c>
      <c r="M37" s="8">
        <v>0</v>
      </c>
      <c r="N37" s="8">
        <v>0</v>
      </c>
      <c r="O37" s="8">
        <v>0</v>
      </c>
      <c r="P37" s="6" t="str">
        <f>+P15</f>
        <v>송내남부역</v>
      </c>
      <c r="Q37" s="7"/>
      <c r="R37" s="7"/>
      <c r="S37" s="7"/>
      <c r="T37" s="7"/>
    </row>
    <row r="38" spans="1:22" x14ac:dyDescent="0.4">
      <c r="A38" s="30"/>
      <c r="B38" s="8">
        <f>+ROUND($Z$6+$AB$6*10,-1)</f>
        <v>2880</v>
      </c>
      <c r="C38" s="8">
        <f>+ROUND($Z$6+$AB$6*9,-1)</f>
        <v>2800</v>
      </c>
      <c r="D38" s="8">
        <f>+ROUND($Z$6+$AB$6*8,-1)</f>
        <v>2720</v>
      </c>
      <c r="E38" s="8">
        <f>+ROUND($Z$6+$AB$6*7,-1)</f>
        <v>2640</v>
      </c>
      <c r="F38" s="8">
        <f>+ROUND($Z$6+$AB$6*6,-1)</f>
        <v>2560</v>
      </c>
      <c r="G38" s="8">
        <f>+ROUND($Z$6+$AB$6*6,-1)</f>
        <v>2560</v>
      </c>
      <c r="H38" s="8">
        <f>+ROUND($Z$6+$AB$6*6,-1)</f>
        <v>2560</v>
      </c>
      <c r="I38" s="8">
        <f>+ROUND($Z$6+$AB$6*6,-1)</f>
        <v>2560</v>
      </c>
      <c r="J38" s="8">
        <f>+ROUND($Z$6+$AB$6*4,-1)</f>
        <v>2400</v>
      </c>
      <c r="K38" s="8">
        <f>+ROUND($Z$6+$AB$6*3,-1)</f>
        <v>2320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6" t="str">
        <f>+Q16</f>
        <v>시흥영업소</v>
      </c>
      <c r="R38" s="7"/>
      <c r="S38" s="7"/>
      <c r="T38" s="7"/>
    </row>
    <row r="39" spans="1:22" x14ac:dyDescent="0.4">
      <c r="A39" s="30"/>
      <c r="B39" s="8">
        <f>+ROUND($Z$6+$AB$6*12,-1)</f>
        <v>3040</v>
      </c>
      <c r="C39" s="8">
        <f t="shared" ref="C39:D41" si="21">+ROUND($Z$6+$AB$6*11,-1)</f>
        <v>2960</v>
      </c>
      <c r="D39" s="8">
        <f t="shared" si="21"/>
        <v>2960</v>
      </c>
      <c r="E39" s="8">
        <f t="shared" ref="E39:H40" si="22">+ROUND($Z$6+$AB$6*9,-1)</f>
        <v>2800</v>
      </c>
      <c r="F39" s="8">
        <f t="shared" si="22"/>
        <v>2800</v>
      </c>
      <c r="G39" s="8">
        <f t="shared" si="22"/>
        <v>2800</v>
      </c>
      <c r="H39" s="8">
        <f t="shared" si="22"/>
        <v>2800</v>
      </c>
      <c r="I39" s="8">
        <f>+ROUND($Z$6+$AB$6*8,-1)</f>
        <v>2720</v>
      </c>
      <c r="J39" s="8">
        <f>+ROUND($Z$6+$AB$6*7,-1)</f>
        <v>2640</v>
      </c>
      <c r="K39" s="8">
        <f>+ROUND($Z$6+$AB$6*5,-1)</f>
        <v>2480</v>
      </c>
      <c r="L39" s="8">
        <f>+ROUND($Z$6+$AB$6*1,-1)</f>
        <v>2160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6" t="str">
        <f>+R17</f>
        <v>안양대교</v>
      </c>
      <c r="S39" s="7"/>
      <c r="T39" s="7"/>
    </row>
    <row r="40" spans="1:22" x14ac:dyDescent="0.4">
      <c r="A40" s="30"/>
      <c r="B40" s="8">
        <f>+ROUND($Z$6+$AB$6*12,-1)</f>
        <v>3040</v>
      </c>
      <c r="C40" s="8">
        <f t="shared" si="21"/>
        <v>2960</v>
      </c>
      <c r="D40" s="8">
        <f t="shared" si="21"/>
        <v>2960</v>
      </c>
      <c r="E40" s="8">
        <f t="shared" si="22"/>
        <v>2800</v>
      </c>
      <c r="F40" s="8">
        <f t="shared" si="22"/>
        <v>2800</v>
      </c>
      <c r="G40" s="8">
        <f t="shared" si="22"/>
        <v>2800</v>
      </c>
      <c r="H40" s="8">
        <f t="shared" si="22"/>
        <v>2800</v>
      </c>
      <c r="I40" s="8">
        <f>+ROUND($Z$6+$AB$6*9,-1)</f>
        <v>2800</v>
      </c>
      <c r="J40" s="8">
        <f>+ROUND($Z$6+$AB$6*7,-1)</f>
        <v>2640</v>
      </c>
      <c r="K40" s="8">
        <f>+ROUND($Z$6+$AB$6*5,-1)</f>
        <v>2480</v>
      </c>
      <c r="L40" s="8">
        <f>+ROUND($Z$6+$AB$6*2,-1)</f>
        <v>2240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6" t="str">
        <f>+S18</f>
        <v>교보생명</v>
      </c>
      <c r="T40" s="7"/>
    </row>
    <row r="41" spans="1:22" x14ac:dyDescent="0.4">
      <c r="A41" s="30"/>
      <c r="B41" s="8">
        <f>+ROUND($Z$6+$AB$6*13,-1)</f>
        <v>3120</v>
      </c>
      <c r="C41" s="8">
        <f t="shared" si="21"/>
        <v>2960</v>
      </c>
      <c r="D41" s="8">
        <f t="shared" si="21"/>
        <v>2960</v>
      </c>
      <c r="E41" s="8">
        <f>+ROUND($Z$6+$AB$6*10,-1)</f>
        <v>2880</v>
      </c>
      <c r="F41" s="8">
        <f>+ROUND($Z$6+$AB$6*9,-1)</f>
        <v>2800</v>
      </c>
      <c r="G41" s="8">
        <f>+ROUND($Z$6+$AB$6*9,-1)</f>
        <v>2800</v>
      </c>
      <c r="H41" s="8">
        <f>+ROUND($Z$6+$AB$6*9,-1)</f>
        <v>2800</v>
      </c>
      <c r="I41" s="8">
        <f>+ROUND($Z$6+$AB$6*9,-1)</f>
        <v>2800</v>
      </c>
      <c r="J41" s="8">
        <f>+ROUND($Z$6+$AB$6*7,-1)</f>
        <v>2640</v>
      </c>
      <c r="K41" s="8">
        <f>+ROUND($Z$6+$AB$6*6,-1)</f>
        <v>2560</v>
      </c>
      <c r="L41" s="8">
        <f>+ROUND($Z$6+$AB$6*2,-1)</f>
        <v>2240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6" t="str">
        <f>+T19</f>
        <v>남부시장</v>
      </c>
    </row>
    <row r="42" spans="1:22" x14ac:dyDescent="0.4">
      <c r="A42" s="30"/>
      <c r="B42" s="8">
        <f>+ROUND($Z$6+$AB$6*13,-1)</f>
        <v>3120</v>
      </c>
      <c r="C42" s="8">
        <f>+ROUND($Z$6+$AB$6*12,-1)</f>
        <v>3040</v>
      </c>
      <c r="D42" s="8">
        <f>+ROUND($Z$6+$AB$6*12,-1)</f>
        <v>3040</v>
      </c>
      <c r="E42" s="8">
        <f>+ROUND($Z$6+$AB$6*10,-1)</f>
        <v>2880</v>
      </c>
      <c r="F42" s="8">
        <f>+ROUND($Z$6+$AB$6*10,-1)</f>
        <v>2880</v>
      </c>
      <c r="G42" s="8">
        <f>+ROUND($Z$6+$AB$6*9,-1)</f>
        <v>2800</v>
      </c>
      <c r="H42" s="8">
        <f>+ROUND($Z$6+$AB$6*9,-1)</f>
        <v>2800</v>
      </c>
      <c r="I42" s="8">
        <f>+ROUND($Z$6+$AB$6*9,-1)</f>
        <v>2800</v>
      </c>
      <c r="J42" s="8">
        <f>+ROUND($Z$6+$AB$6*8,-1)</f>
        <v>2720</v>
      </c>
      <c r="K42" s="8">
        <f>+ROUND($Z$6+$AB$6*6,-1)</f>
        <v>2560</v>
      </c>
      <c r="L42" s="8">
        <f>+ROUND($Z$6+$AB$6*2,-1)</f>
        <v>2240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6" t="str">
        <f>+U20</f>
        <v>비산사거리</v>
      </c>
      <c r="V42" s="15"/>
    </row>
    <row r="43" spans="1:22" x14ac:dyDescent="0.4">
      <c r="A43" s="31"/>
      <c r="B43" s="8">
        <f>+ROUND($Z$6+$AB$6*13,-1)</f>
        <v>3120</v>
      </c>
      <c r="C43" s="8">
        <f>+ROUND($Z$6+$AB$6*12,-1)</f>
        <v>3040</v>
      </c>
      <c r="D43" s="8">
        <f>+ROUND($Z$6+$AB$6*12,-1)</f>
        <v>3040</v>
      </c>
      <c r="E43" s="8">
        <f>+ROUND($Z$6+$AB$6*10,-1)</f>
        <v>2880</v>
      </c>
      <c r="F43" s="8">
        <f>+ROUND($Z$6+$AB$6*10,-1)</f>
        <v>2880</v>
      </c>
      <c r="G43" s="8">
        <f>+ROUND($Z$6+$AB$6*10,-1)</f>
        <v>2880</v>
      </c>
      <c r="H43" s="8">
        <f>+ROUND($Z$6+$AB$6*10,-1)</f>
        <v>2880</v>
      </c>
      <c r="I43" s="8">
        <f>+ROUND($Z$6+$AB$6*9,-1)</f>
        <v>2800</v>
      </c>
      <c r="J43" s="8">
        <f>+ROUND($Z$6+$AB$6*8,-1)</f>
        <v>2720</v>
      </c>
      <c r="K43" s="8">
        <f>+ROUND($Z$6+$AB$6*6,-1)</f>
        <v>2560</v>
      </c>
      <c r="L43" s="8">
        <f>+ROUND($Z$6+$AB$6*2,-1)</f>
        <v>2240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f>+$Z$6</f>
        <v>2080</v>
      </c>
      <c r="V43" s="6" t="s">
        <v>30</v>
      </c>
    </row>
    <row r="45" spans="1:22" ht="17.399999999999999" customHeight="1" x14ac:dyDescent="0.4">
      <c r="A45" s="29" t="s">
        <v>8</v>
      </c>
      <c r="B45" s="6" t="str">
        <f>+B1</f>
        <v>덕정역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2" x14ac:dyDescent="0.4">
      <c r="A46" s="30"/>
      <c r="B46" s="8">
        <f>+$Z$7</f>
        <v>1900</v>
      </c>
      <c r="C46" s="6" t="str">
        <f>+C2</f>
        <v>덕현덕고개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2" x14ac:dyDescent="0.4">
      <c r="A47" s="30"/>
      <c r="B47" s="8">
        <v>0</v>
      </c>
      <c r="C47" s="8">
        <v>0</v>
      </c>
      <c r="D47" s="6" t="str">
        <f>+D3</f>
        <v>유승9한양2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2" x14ac:dyDescent="0.4">
      <c r="A48" s="30"/>
      <c r="B48" s="8">
        <v>0</v>
      </c>
      <c r="C48" s="8">
        <v>0</v>
      </c>
      <c r="D48" s="8">
        <v>0</v>
      </c>
      <c r="E48" s="6" t="str">
        <f>+E4</f>
        <v>경기북부청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2" x14ac:dyDescent="0.4">
      <c r="A49" s="30"/>
      <c r="B49" s="8">
        <v>0</v>
      </c>
      <c r="C49" s="8">
        <v>0</v>
      </c>
      <c r="D49" s="8">
        <v>0</v>
      </c>
      <c r="E49" s="8">
        <v>0</v>
      </c>
      <c r="F49" s="6" t="str">
        <f>+F5</f>
        <v>의정부TR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2" x14ac:dyDescent="0.4">
      <c r="A50" s="30"/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6" t="str">
        <f>+G6</f>
        <v>부대찌개거리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2" x14ac:dyDescent="0.4">
      <c r="A51" s="30"/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6" t="str">
        <f>+H7</f>
        <v>의정부역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2" x14ac:dyDescent="0.4">
      <c r="A52" s="30"/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6" t="str">
        <f>+I8</f>
        <v>범골입구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2" x14ac:dyDescent="0.4">
      <c r="A53" s="30"/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6" t="str">
        <f>+J9</f>
        <v>송추느티나무</v>
      </c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2" x14ac:dyDescent="0.4">
      <c r="A54" s="30"/>
      <c r="B54" s="8">
        <f>+ROUND($Z$7+$AB$7*2,-1)</f>
        <v>2000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6" t="str">
        <f>+K10</f>
        <v>양주영업소</v>
      </c>
      <c r="L54" s="7"/>
      <c r="M54" s="7"/>
      <c r="N54" s="7"/>
      <c r="O54" s="7"/>
      <c r="P54" s="7"/>
      <c r="Q54" s="7"/>
      <c r="R54" s="7"/>
      <c r="S54" s="7"/>
      <c r="T54" s="7"/>
    </row>
    <row r="55" spans="1:22" x14ac:dyDescent="0.4">
      <c r="A55" s="30"/>
      <c r="B55" s="8">
        <f>+ROUND($Z$7+$AB$7*5,-1)</f>
        <v>2150</v>
      </c>
      <c r="C55" s="8">
        <f>+ROUND($Z$7+$AB$7*4,-1)</f>
        <v>2100</v>
      </c>
      <c r="D55" s="8">
        <f>+ROUND($Z$7+$AB$7*4,-1)</f>
        <v>2100</v>
      </c>
      <c r="E55" s="8">
        <f>+ROUND($Z$7+$AB$7*2,-1)</f>
        <v>2000</v>
      </c>
      <c r="F55" s="8">
        <f>+ROUND($Z$7+$AB$7*2,-1)</f>
        <v>2000</v>
      </c>
      <c r="G55" s="8">
        <f>+ROUND($Z$7+$AB$7*2,-1)</f>
        <v>2000</v>
      </c>
      <c r="H55" s="8">
        <f>+ROUND($Z$7+$AB$7*2,-1)</f>
        <v>2000</v>
      </c>
      <c r="I55" s="8">
        <f>+ROUND($Z$7+$AB$7*1,-1)</f>
        <v>1950</v>
      </c>
      <c r="J55" s="8">
        <v>0</v>
      </c>
      <c r="K55" s="8">
        <v>0</v>
      </c>
      <c r="L55" s="6" t="str">
        <f>+L11</f>
        <v>김포영업소</v>
      </c>
      <c r="M55" s="7"/>
      <c r="N55" s="7"/>
      <c r="O55" s="7"/>
      <c r="P55" s="7"/>
      <c r="Q55" s="7"/>
      <c r="R55" s="7"/>
      <c r="S55" s="7"/>
      <c r="T55" s="7"/>
    </row>
    <row r="56" spans="1:22" x14ac:dyDescent="0.4">
      <c r="A56" s="30"/>
      <c r="B56" s="8">
        <f>+ROUND($Z$7+$AB$7*7,-1)</f>
        <v>2250</v>
      </c>
      <c r="C56" s="8">
        <f t="shared" ref="C56:D58" si="23">+ROUND($Z$7+$AB$7*6,-1)</f>
        <v>2200</v>
      </c>
      <c r="D56" s="8">
        <f t="shared" si="23"/>
        <v>2200</v>
      </c>
      <c r="E56" s="8">
        <f>+ROUND($Z$7+$AB$7*4,-1)</f>
        <v>2100</v>
      </c>
      <c r="F56" s="8">
        <f>+ROUND($Z$7+$AB$7*4,-1)</f>
        <v>2100</v>
      </c>
      <c r="G56" s="8">
        <f>+ROUND($Z$7+$AB$7*4,-1)</f>
        <v>2100</v>
      </c>
      <c r="H56" s="8">
        <f>+ROUND($Z$7+$AB$7*4,-1)</f>
        <v>2100</v>
      </c>
      <c r="I56" s="8">
        <f>+ROUND($Z$7+$AB$7*4,-1)</f>
        <v>2100</v>
      </c>
      <c r="J56" s="8">
        <f>+ROUND($Z$7+$AB$7*2,-1)</f>
        <v>2000</v>
      </c>
      <c r="K56" s="8">
        <v>0</v>
      </c>
      <c r="L56" s="8">
        <v>0</v>
      </c>
      <c r="M56" s="6" t="str">
        <f>+M12</f>
        <v>부천소풍TR</v>
      </c>
      <c r="N56" s="7"/>
      <c r="O56" s="7"/>
      <c r="P56" s="7"/>
      <c r="Q56" s="7"/>
      <c r="R56" s="7"/>
      <c r="S56" s="7"/>
      <c r="T56" s="7"/>
    </row>
    <row r="57" spans="1:22" x14ac:dyDescent="0.4">
      <c r="A57" s="30"/>
      <c r="B57" s="8">
        <f>+ROUND($Z$7+$AB$7*8,-1)</f>
        <v>2300</v>
      </c>
      <c r="C57" s="8">
        <f t="shared" si="23"/>
        <v>2200</v>
      </c>
      <c r="D57" s="8">
        <f t="shared" si="23"/>
        <v>2200</v>
      </c>
      <c r="E57" s="8">
        <f>+ROUND($Z$7+$AB$7*5,-1)</f>
        <v>2150</v>
      </c>
      <c r="F57" s="8">
        <f t="shared" ref="F57:I58" si="24">+ROUND($Z$7+$AB$7*4,-1)</f>
        <v>2100</v>
      </c>
      <c r="G57" s="8">
        <f t="shared" si="24"/>
        <v>2100</v>
      </c>
      <c r="H57" s="8">
        <f t="shared" si="24"/>
        <v>2100</v>
      </c>
      <c r="I57" s="8">
        <f t="shared" si="24"/>
        <v>2100</v>
      </c>
      <c r="J57" s="8">
        <f>+ROUND($Z$7+$AB$7*2,-1)</f>
        <v>2000</v>
      </c>
      <c r="K57" s="8">
        <f>+ROUND($Z$7+$AB$7*1,-1)</f>
        <v>1950</v>
      </c>
      <c r="L57" s="8">
        <v>0</v>
      </c>
      <c r="M57" s="8">
        <v>0</v>
      </c>
      <c r="N57" s="6" t="str">
        <f>+N13</f>
        <v>복사골문화</v>
      </c>
      <c r="O57" s="7"/>
      <c r="P57" s="7"/>
      <c r="Q57" s="7"/>
      <c r="R57" s="7"/>
      <c r="S57" s="7"/>
      <c r="T57" s="7"/>
    </row>
    <row r="58" spans="1:22" x14ac:dyDescent="0.4">
      <c r="A58" s="30"/>
      <c r="B58" s="8">
        <f>+ROUND($Z$7+$AB$7*8,-1)</f>
        <v>2300</v>
      </c>
      <c r="C58" s="8">
        <f t="shared" si="23"/>
        <v>2200</v>
      </c>
      <c r="D58" s="8">
        <f t="shared" si="23"/>
        <v>2200</v>
      </c>
      <c r="E58" s="8">
        <f>+ROUND($Z$7+$AB$7*5,-1)</f>
        <v>2150</v>
      </c>
      <c r="F58" s="8">
        <f t="shared" si="24"/>
        <v>2100</v>
      </c>
      <c r="G58" s="8">
        <f t="shared" si="24"/>
        <v>2100</v>
      </c>
      <c r="H58" s="8">
        <f t="shared" si="24"/>
        <v>2100</v>
      </c>
      <c r="I58" s="8">
        <f t="shared" si="24"/>
        <v>2100</v>
      </c>
      <c r="J58" s="8">
        <f>+ROUND($Z$7+$AB$7*2,-1)</f>
        <v>2000</v>
      </c>
      <c r="K58" s="8">
        <f>+ROUND($Z$7+$AB$7*1,-1)</f>
        <v>1950</v>
      </c>
      <c r="L58" s="8">
        <v>0</v>
      </c>
      <c r="M58" s="8">
        <v>0</v>
      </c>
      <c r="N58" s="8">
        <v>0</v>
      </c>
      <c r="O58" s="6" t="str">
        <f>+O14</f>
        <v>반달마을</v>
      </c>
      <c r="P58" s="7"/>
      <c r="Q58" s="7"/>
      <c r="R58" s="7"/>
      <c r="S58" s="7"/>
      <c r="T58" s="7"/>
    </row>
    <row r="59" spans="1:22" x14ac:dyDescent="0.4">
      <c r="A59" s="30"/>
      <c r="B59" s="8">
        <f>+ROUND($Z$7+$AB$7*8,-1)</f>
        <v>2300</v>
      </c>
      <c r="C59" s="8">
        <f>+ROUND($Z$7+$AB$7*7,-1)</f>
        <v>2250</v>
      </c>
      <c r="D59" s="8">
        <f>+ROUND($Z$7+$AB$7*7,-1)</f>
        <v>2250</v>
      </c>
      <c r="E59" s="8">
        <f>+ROUND($Z$7+$AB$7*5,-1)</f>
        <v>2150</v>
      </c>
      <c r="F59" s="8">
        <f>+ROUND($Z$7+$AB$7*5,-1)</f>
        <v>2150</v>
      </c>
      <c r="G59" s="8">
        <f>+ROUND($Z$7+$AB$7*5,-1)</f>
        <v>2150</v>
      </c>
      <c r="H59" s="8">
        <f>+ROUND($Z$7+$AB$7*4,-1)</f>
        <v>2100</v>
      </c>
      <c r="I59" s="8">
        <f>+ROUND($Z$7+$AB$7*4,-1)</f>
        <v>2100</v>
      </c>
      <c r="J59" s="8">
        <f>+ROUND($Z$7+$AB$7*3,-1)</f>
        <v>2050</v>
      </c>
      <c r="K59" s="8">
        <f>+ROUND($Z$7+$AB$7*1,-1)</f>
        <v>1950</v>
      </c>
      <c r="L59" s="8">
        <v>0</v>
      </c>
      <c r="M59" s="8">
        <v>0</v>
      </c>
      <c r="N59" s="8">
        <v>0</v>
      </c>
      <c r="O59" s="8">
        <v>0</v>
      </c>
      <c r="P59" s="6" t="str">
        <f>+P15</f>
        <v>송내남부역</v>
      </c>
      <c r="Q59" s="7"/>
      <c r="R59" s="7"/>
      <c r="S59" s="7"/>
      <c r="T59" s="7"/>
    </row>
    <row r="60" spans="1:22" x14ac:dyDescent="0.4">
      <c r="A60" s="30"/>
      <c r="B60" s="8">
        <f>+ROUND($Z$7+$AB$7*10,-1)</f>
        <v>2400</v>
      </c>
      <c r="C60" s="8">
        <f>+ROUND($Z$7+$AB$7*9,-1)</f>
        <v>2350</v>
      </c>
      <c r="D60" s="8">
        <f>+ROUND($Z$7+$AB$7*8,-1)</f>
        <v>2300</v>
      </c>
      <c r="E60" s="8">
        <f>+ROUND($Z$7+$AB$7*7,-1)</f>
        <v>2250</v>
      </c>
      <c r="F60" s="8">
        <f>+ROUND($Z$7+$AB$7*6,-1)</f>
        <v>2200</v>
      </c>
      <c r="G60" s="8">
        <f>+ROUND($Z$7+$AB$7*6,-1)</f>
        <v>2200</v>
      </c>
      <c r="H60" s="8">
        <f>+ROUND($Z$7+$AB$7*6,-1)</f>
        <v>2200</v>
      </c>
      <c r="I60" s="8">
        <f>+ROUND($Z$7+$AB$7*6,-1)</f>
        <v>2200</v>
      </c>
      <c r="J60" s="8">
        <f>+ROUND($Z$7+$AB$7*4,-1)</f>
        <v>2100</v>
      </c>
      <c r="K60" s="8">
        <f>+ROUND($Z$7+$AB$7*3,-1)</f>
        <v>2050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6" t="str">
        <f>+Q16</f>
        <v>시흥영업소</v>
      </c>
      <c r="R60" s="7"/>
      <c r="S60" s="7"/>
      <c r="T60" s="7"/>
    </row>
    <row r="61" spans="1:22" x14ac:dyDescent="0.4">
      <c r="A61" s="30"/>
      <c r="B61" s="8">
        <f>+ROUND($Z$7+$AB$7*12,-1)</f>
        <v>2500</v>
      </c>
      <c r="C61" s="8">
        <f t="shared" ref="C61:D63" si="25">+ROUND($Z$7+$AB$7*11,-1)</f>
        <v>2450</v>
      </c>
      <c r="D61" s="8">
        <f t="shared" si="25"/>
        <v>2450</v>
      </c>
      <c r="E61" s="8">
        <f t="shared" ref="E61:H62" si="26">+ROUND($Z$7+$AB$7*9,-1)</f>
        <v>2350</v>
      </c>
      <c r="F61" s="8">
        <f t="shared" si="26"/>
        <v>2350</v>
      </c>
      <c r="G61" s="8">
        <f t="shared" si="26"/>
        <v>2350</v>
      </c>
      <c r="H61" s="8">
        <f t="shared" si="26"/>
        <v>2350</v>
      </c>
      <c r="I61" s="8">
        <f>+ROUND($Z$7+$AB$7*8,-1)</f>
        <v>2300</v>
      </c>
      <c r="J61" s="8">
        <f>+ROUND($Z$7+$AB$7*7,-1)</f>
        <v>2250</v>
      </c>
      <c r="K61" s="8">
        <f>+ROUND($Z$7+$AB$7*5,-1)</f>
        <v>2150</v>
      </c>
      <c r="L61" s="8">
        <f>+ROUND($Z$7+$AB$7*1,-1)</f>
        <v>1950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6" t="str">
        <f>+R17</f>
        <v>안양대교</v>
      </c>
      <c r="S61" s="7"/>
      <c r="T61" s="7"/>
    </row>
    <row r="62" spans="1:22" x14ac:dyDescent="0.4">
      <c r="A62" s="30"/>
      <c r="B62" s="8">
        <f>+ROUND($Z$7+$AB$7*12,-1)</f>
        <v>2500</v>
      </c>
      <c r="C62" s="8">
        <f t="shared" si="25"/>
        <v>2450</v>
      </c>
      <c r="D62" s="8">
        <f t="shared" si="25"/>
        <v>2450</v>
      </c>
      <c r="E62" s="8">
        <f t="shared" si="26"/>
        <v>2350</v>
      </c>
      <c r="F62" s="8">
        <f t="shared" si="26"/>
        <v>2350</v>
      </c>
      <c r="G62" s="8">
        <f t="shared" si="26"/>
        <v>2350</v>
      </c>
      <c r="H62" s="8">
        <f t="shared" si="26"/>
        <v>2350</v>
      </c>
      <c r="I62" s="8">
        <f>+ROUND($Z$7+$AB$7*9,-1)</f>
        <v>2350</v>
      </c>
      <c r="J62" s="8">
        <f>+ROUND($Z$7+$AB$7*7,-1)</f>
        <v>2250</v>
      </c>
      <c r="K62" s="8">
        <f>+ROUND($Z$7+$AB$7*5,-1)</f>
        <v>2150</v>
      </c>
      <c r="L62" s="8">
        <f>+ROUND($Z$7+$AB$7*2,-1)</f>
        <v>2000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6" t="str">
        <f>+S18</f>
        <v>교보생명</v>
      </c>
      <c r="T62" s="7"/>
    </row>
    <row r="63" spans="1:22" x14ac:dyDescent="0.4">
      <c r="A63" s="30"/>
      <c r="B63" s="8">
        <f>+ROUND($Z$7+$AB$7*13,-1)</f>
        <v>2550</v>
      </c>
      <c r="C63" s="8">
        <f t="shared" si="25"/>
        <v>2450</v>
      </c>
      <c r="D63" s="8">
        <f t="shared" si="25"/>
        <v>2450</v>
      </c>
      <c r="E63" s="8">
        <f>+ROUND($Z$7+$AB$7*10,-1)</f>
        <v>2400</v>
      </c>
      <c r="F63" s="8">
        <f>+ROUND($Z$7+$AB$7*9,-1)</f>
        <v>2350</v>
      </c>
      <c r="G63" s="8">
        <f>+ROUND($Z$7+$AB$7*9,-1)</f>
        <v>2350</v>
      </c>
      <c r="H63" s="8">
        <f>+ROUND($Z$7+$AB$7*9,-1)</f>
        <v>2350</v>
      </c>
      <c r="I63" s="8">
        <f>+ROUND($Z$7+$AB$7*9,-1)</f>
        <v>2350</v>
      </c>
      <c r="J63" s="8">
        <f>+ROUND($Z$7+$AB$7*7,-1)</f>
        <v>2250</v>
      </c>
      <c r="K63" s="8">
        <f>+ROUND($Z$7+$AB$7*6,-1)</f>
        <v>2200</v>
      </c>
      <c r="L63" s="8">
        <f>+ROUND($Z$7+$AB$7*2,-1)</f>
        <v>2000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6" t="str">
        <f>+T19</f>
        <v>남부시장</v>
      </c>
    </row>
    <row r="64" spans="1:22" x14ac:dyDescent="0.4">
      <c r="A64" s="30"/>
      <c r="B64" s="8">
        <f>+ROUND($Z$7+$AB$7*13,-1)</f>
        <v>2550</v>
      </c>
      <c r="C64" s="8">
        <f>+ROUND($Z$7+$AB$7*12,-1)</f>
        <v>2500</v>
      </c>
      <c r="D64" s="8">
        <f>+ROUND($Z$7+$AB$7*12,-1)</f>
        <v>2500</v>
      </c>
      <c r="E64" s="8">
        <f>+ROUND($Z$7+$AB$7*10,-1)</f>
        <v>2400</v>
      </c>
      <c r="F64" s="8">
        <f>+ROUND($Z$7+$AB$7*10,-1)</f>
        <v>2400</v>
      </c>
      <c r="G64" s="8">
        <f>+ROUND($Z$7+$AB$7*9,-1)</f>
        <v>2350</v>
      </c>
      <c r="H64" s="8">
        <f>+ROUND($Z$7+$AB$7*9,-1)</f>
        <v>2350</v>
      </c>
      <c r="I64" s="8">
        <f>+ROUND($Z$7+$AB$7*9,-1)</f>
        <v>2350</v>
      </c>
      <c r="J64" s="8">
        <f>+ROUND($Z$7+$AB$7*8,-1)</f>
        <v>2300</v>
      </c>
      <c r="K64" s="8">
        <f>+ROUND($Z$7+$AB$7*6,-1)</f>
        <v>2200</v>
      </c>
      <c r="L64" s="8">
        <f>+ROUND($Z$7+$AB$7*2,-1)</f>
        <v>2000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6" t="str">
        <f>+U20</f>
        <v>비산사거리</v>
      </c>
      <c r="V64" s="15"/>
    </row>
    <row r="65" spans="1:22" x14ac:dyDescent="0.4">
      <c r="A65" s="31"/>
      <c r="B65" s="8">
        <f>+ROUND($Z$7+$AB$7*13,-1)</f>
        <v>2550</v>
      </c>
      <c r="C65" s="8">
        <f>+ROUND($Z$7+$AB$7*12,-1)</f>
        <v>2500</v>
      </c>
      <c r="D65" s="8">
        <f>+ROUND($Z$7+$AB$7*12,-1)</f>
        <v>2500</v>
      </c>
      <c r="E65" s="8">
        <f>+ROUND($Z$7+$AB$7*10,-1)</f>
        <v>2400</v>
      </c>
      <c r="F65" s="8">
        <f>+ROUND($Z$7+$AB$7*10,-1)</f>
        <v>2400</v>
      </c>
      <c r="G65" s="8">
        <f>+ROUND($Z$7+$AB$7*10,-1)</f>
        <v>2400</v>
      </c>
      <c r="H65" s="8">
        <f>+ROUND($Z$7+$AB$7*10,-1)</f>
        <v>2400</v>
      </c>
      <c r="I65" s="8">
        <f>+ROUND($Z$7+$AB$7*9,-1)</f>
        <v>2350</v>
      </c>
      <c r="J65" s="8">
        <f>+ROUND($Z$7+$AB$7*8,-1)</f>
        <v>2300</v>
      </c>
      <c r="K65" s="8">
        <f>+ROUND($Z$7+$AB$7*6,-1)</f>
        <v>2200</v>
      </c>
      <c r="L65" s="8">
        <f>+ROUND($Z$7+$AB$7*2,-1)</f>
        <v>2000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f>+$Z$7</f>
        <v>1900</v>
      </c>
      <c r="V65" s="6" t="s">
        <v>30</v>
      </c>
    </row>
  </sheetData>
  <sheetProtection selectLockedCells="1" selectUnlockedCells="1"/>
  <mergeCells count="4">
    <mergeCell ref="X1:AB1"/>
    <mergeCell ref="A45:A65"/>
    <mergeCell ref="A23:A43"/>
    <mergeCell ref="A1:A2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모든요일(4대)</vt:lpstr>
      <vt:lpstr>운임표(인상분 반영)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JAESEON LEE</cp:lastModifiedBy>
  <dcterms:created xsi:type="dcterms:W3CDTF">2011-12-13T14:31:08Z</dcterms:created>
  <dcterms:modified xsi:type="dcterms:W3CDTF">2019-02-10T14:11:59Z</dcterms:modified>
</cp:coreProperties>
</file>