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415" windowHeight="7770"/>
  </bookViews>
  <sheets>
    <sheet name="410번 시간표" sheetId="1" r:id="rId1"/>
  </sheets>
  <calcPr calcId="125725"/>
</workbook>
</file>

<file path=xl/calcChain.xml><?xml version="1.0" encoding="utf-8"?>
<calcChain xmlns="http://schemas.openxmlformats.org/spreadsheetml/2006/main">
  <c r="H6" i="1"/>
  <c r="G7"/>
  <c r="H7" s="1"/>
  <c r="F5"/>
  <c r="G5" s="1"/>
  <c r="H5" s="1"/>
  <c r="H4"/>
  <c r="H3"/>
  <c r="G3"/>
  <c r="F7"/>
  <c r="G4"/>
  <c r="F3"/>
  <c r="D7"/>
  <c r="D5"/>
  <c r="D3"/>
  <c r="C4"/>
  <c r="C5"/>
  <c r="C6"/>
  <c r="C7"/>
  <c r="C3"/>
  <c r="K11"/>
  <c r="L11"/>
  <c r="M11"/>
  <c r="M23" s="1"/>
  <c r="N11"/>
  <c r="N35" s="1"/>
  <c r="O11"/>
  <c r="O23" s="1"/>
  <c r="P11"/>
  <c r="P23" s="1"/>
  <c r="L23"/>
  <c r="L10"/>
  <c r="L22" s="1"/>
  <c r="K10"/>
  <c r="K22" s="1"/>
  <c r="K23"/>
  <c r="K9"/>
  <c r="K21" s="1"/>
  <c r="M1"/>
  <c r="N1" s="1"/>
  <c r="O1" s="1"/>
  <c r="P1" s="1"/>
  <c r="Q1" s="1"/>
  <c r="R1" s="1"/>
  <c r="S1" s="1"/>
  <c r="T1" s="1"/>
  <c r="U1" s="1"/>
  <c r="K2"/>
  <c r="K26" s="1"/>
  <c r="N2"/>
  <c r="O2" s="1"/>
  <c r="P2" s="1"/>
  <c r="Q2" s="1"/>
  <c r="R2" s="1"/>
  <c r="S2" s="1"/>
  <c r="T2" s="1"/>
  <c r="U2" s="1"/>
  <c r="K3"/>
  <c r="L3"/>
  <c r="O3"/>
  <c r="P3" s="1"/>
  <c r="Q3" s="1"/>
  <c r="R3" s="1"/>
  <c r="S3" s="1"/>
  <c r="T3" s="1"/>
  <c r="U3" s="1"/>
  <c r="K4"/>
  <c r="L4"/>
  <c r="L16" s="1"/>
  <c r="M4"/>
  <c r="M16" s="1"/>
  <c r="P4"/>
  <c r="Q4" s="1"/>
  <c r="R4" s="1"/>
  <c r="S4" s="1"/>
  <c r="T4" s="1"/>
  <c r="U4" s="1"/>
  <c r="K5"/>
  <c r="K29" s="1"/>
  <c r="L5"/>
  <c r="L17" s="1"/>
  <c r="M5"/>
  <c r="M17" s="1"/>
  <c r="N5"/>
  <c r="Q5"/>
  <c r="R5" s="1"/>
  <c r="S5" s="1"/>
  <c r="T5" s="1"/>
  <c r="U5" s="1"/>
  <c r="K6"/>
  <c r="K18" s="1"/>
  <c r="L6"/>
  <c r="L18" s="1"/>
  <c r="M6"/>
  <c r="N6"/>
  <c r="N30" s="1"/>
  <c r="O6"/>
  <c r="O18" s="1"/>
  <c r="R6"/>
  <c r="S6" s="1"/>
  <c r="T6" s="1"/>
  <c r="U6" s="1"/>
  <c r="K7"/>
  <c r="L7"/>
  <c r="M7"/>
  <c r="M19" s="1"/>
  <c r="N7"/>
  <c r="N19" s="1"/>
  <c r="O7"/>
  <c r="P7"/>
  <c r="S7"/>
  <c r="T7" s="1"/>
  <c r="U7" s="1"/>
  <c r="K8"/>
  <c r="L8"/>
  <c r="L32" s="1"/>
  <c r="M8"/>
  <c r="M32" s="1"/>
  <c r="N8"/>
  <c r="O8"/>
  <c r="P8"/>
  <c r="P32" s="1"/>
  <c r="Q8"/>
  <c r="Q32" s="1"/>
  <c r="T8"/>
  <c r="U8" s="1"/>
  <c r="L9"/>
  <c r="L33" s="1"/>
  <c r="M9"/>
  <c r="M33" s="1"/>
  <c r="N9"/>
  <c r="O9"/>
  <c r="O21" s="1"/>
  <c r="P9"/>
  <c r="P33" s="1"/>
  <c r="Q9"/>
  <c r="Q33" s="1"/>
  <c r="R9"/>
  <c r="U9"/>
  <c r="M10"/>
  <c r="M22" s="1"/>
  <c r="N10"/>
  <c r="N22" s="1"/>
  <c r="O10"/>
  <c r="P10"/>
  <c r="P34" s="1"/>
  <c r="Q10"/>
  <c r="Q22" s="1"/>
  <c r="R10"/>
  <c r="R22" s="1"/>
  <c r="S10"/>
  <c r="Q11"/>
  <c r="R11"/>
  <c r="R35" s="1"/>
  <c r="S11"/>
  <c r="S23" s="1"/>
  <c r="T11"/>
  <c r="T23" s="1"/>
  <c r="K13"/>
  <c r="K14"/>
  <c r="L14"/>
  <c r="L26" s="1"/>
  <c r="K15"/>
  <c r="L15"/>
  <c r="M15"/>
  <c r="M27" s="1"/>
  <c r="K16"/>
  <c r="N16"/>
  <c r="N28" s="1"/>
  <c r="N17"/>
  <c r="O17"/>
  <c r="O29" s="1"/>
  <c r="M18"/>
  <c r="P18"/>
  <c r="K19"/>
  <c r="L19"/>
  <c r="O19"/>
  <c r="P19"/>
  <c r="Q19"/>
  <c r="K20"/>
  <c r="L20"/>
  <c r="M20"/>
  <c r="N20"/>
  <c r="O20"/>
  <c r="P20"/>
  <c r="Q20"/>
  <c r="R20"/>
  <c r="L21"/>
  <c r="M21"/>
  <c r="N21"/>
  <c r="P21"/>
  <c r="Q21"/>
  <c r="R21"/>
  <c r="S21"/>
  <c r="O22"/>
  <c r="S22"/>
  <c r="T22"/>
  <c r="T34" s="1"/>
  <c r="Q23"/>
  <c r="U23"/>
  <c r="U35" s="1"/>
  <c r="K25"/>
  <c r="K27"/>
  <c r="L27"/>
  <c r="K28"/>
  <c r="L28"/>
  <c r="M28"/>
  <c r="L29"/>
  <c r="M29"/>
  <c r="N29"/>
  <c r="K30"/>
  <c r="L30"/>
  <c r="M30"/>
  <c r="O30"/>
  <c r="P30"/>
  <c r="K31"/>
  <c r="L31"/>
  <c r="M31"/>
  <c r="N31"/>
  <c r="O31"/>
  <c r="P31"/>
  <c r="Q31"/>
  <c r="K32"/>
  <c r="N32"/>
  <c r="O32"/>
  <c r="R32"/>
  <c r="N33"/>
  <c r="R33"/>
  <c r="S33"/>
  <c r="M34"/>
  <c r="N34"/>
  <c r="O34"/>
  <c r="Q34"/>
  <c r="R34"/>
  <c r="S34"/>
  <c r="O35"/>
  <c r="P35"/>
  <c r="Q35"/>
  <c r="S35"/>
  <c r="T35"/>
  <c r="M35" l="1"/>
  <c r="L34"/>
  <c r="L35"/>
  <c r="K35"/>
  <c r="K34"/>
  <c r="O33"/>
  <c r="K33"/>
  <c r="R23"/>
  <c r="N23"/>
  <c r="P22"/>
  <c r="N18"/>
  <c r="K17"/>
</calcChain>
</file>

<file path=xl/sharedStrings.xml><?xml version="1.0" encoding="utf-8"?>
<sst xmlns="http://schemas.openxmlformats.org/spreadsheetml/2006/main" count="33" uniqueCount="30">
  <si>
    <t>횟수</t>
    <phoneticPr fontId="1" type="noConversion"/>
  </si>
  <si>
    <t>기본요금</t>
    <phoneticPr fontId="1" type="noConversion"/>
  </si>
  <si>
    <t>시내구간</t>
    <phoneticPr fontId="1" type="noConversion"/>
  </si>
  <si>
    <t>시계외구간</t>
    <phoneticPr fontId="1" type="noConversion"/>
  </si>
  <si>
    <t>1km</t>
    <phoneticPr fontId="1" type="noConversion"/>
  </si>
  <si>
    <t>농어촌버스 운임징수 요령</t>
    <phoneticPr fontId="1" type="noConversion"/>
  </si>
  <si>
    <t>일반요금</t>
    <phoneticPr fontId="1" type="noConversion"/>
  </si>
  <si>
    <t>410번
병천-진천</t>
    <phoneticPr fontId="1" type="noConversion"/>
  </si>
  <si>
    <t>병천우체국</t>
    <phoneticPr fontId="1" type="noConversion"/>
  </si>
  <si>
    <t>진천읍사무소</t>
    <phoneticPr fontId="1" type="noConversion"/>
  </si>
  <si>
    <t>병천정류장</t>
    <phoneticPr fontId="1" type="noConversion"/>
  </si>
  <si>
    <t>병천중고교</t>
    <phoneticPr fontId="1" type="noConversion"/>
  </si>
  <si>
    <t>구도리</t>
    <phoneticPr fontId="1" type="noConversion"/>
  </si>
  <si>
    <t>화계1리</t>
    <phoneticPr fontId="1" type="noConversion"/>
  </si>
  <si>
    <t>동면사무소</t>
    <phoneticPr fontId="1" type="noConversion"/>
  </si>
  <si>
    <t>삽다리</t>
    <phoneticPr fontId="1" type="noConversion"/>
  </si>
  <si>
    <t>덕성2리</t>
    <phoneticPr fontId="1" type="noConversion"/>
  </si>
  <si>
    <t>금암</t>
    <phoneticPr fontId="1" type="noConversion"/>
  </si>
  <si>
    <t>지암2리</t>
    <phoneticPr fontId="1" type="noConversion"/>
  </si>
  <si>
    <t>사석</t>
    <phoneticPr fontId="1" type="noConversion"/>
  </si>
  <si>
    <t>진천읍</t>
    <phoneticPr fontId="1" type="noConversion"/>
  </si>
  <si>
    <t>청소년
중고생
요금</t>
    <phoneticPr fontId="1" type="noConversion"/>
  </si>
  <si>
    <t>어린이
초등학생
요금</t>
    <phoneticPr fontId="1" type="noConversion"/>
  </si>
  <si>
    <t>진천군</t>
    <phoneticPr fontId="1" type="noConversion"/>
  </si>
  <si>
    <t>군내구간</t>
    <phoneticPr fontId="1" type="noConversion"/>
  </si>
  <si>
    <t>사석삼거리</t>
    <phoneticPr fontId="1" type="noConversion"/>
  </si>
  <si>
    <t>모든요일 (병천 -&gt;진천)</t>
    <phoneticPr fontId="1" type="noConversion"/>
  </si>
  <si>
    <t>모든요일 (진천 -&gt; 병천)</t>
    <phoneticPr fontId="1" type="noConversion"/>
  </si>
  <si>
    <t>410번</t>
    <phoneticPr fontId="1" type="noConversion"/>
  </si>
  <si>
    <t>411번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</si>
</sst>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176" formatCode="h:mm;@"/>
    <numFmt numFmtId="177" formatCode="General&quot;km&quot;"/>
    <numFmt numFmtId="178" formatCode="_-&quot;₩&quot;* #,##0.0_-;\-&quot;₩&quot;* #,##0.0_-;_-&quot;₩&quot;* &quot;-&quot;_-;_-@_-"/>
  </numFmts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>
      <alignment horizontal="center" vertical="center"/>
    </xf>
    <xf numFmtId="42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42" fontId="0" fillId="3" borderId="10" xfId="0" applyNumberForma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4" xfId="0" applyFill="1" applyBorder="1" applyAlignment="1">
      <alignment horizontal="center" vertical="center" shrinkToFit="1"/>
    </xf>
    <xf numFmtId="42" fontId="0" fillId="6" borderId="15" xfId="0" applyNumberFormat="1" applyFill="1" applyBorder="1" applyAlignment="1">
      <alignment horizontal="center" vertical="center" shrinkToFit="1"/>
    </xf>
    <xf numFmtId="178" fontId="0" fillId="4" borderId="12" xfId="0" applyNumberFormat="1" applyFill="1" applyBorder="1" applyAlignment="1">
      <alignment horizontal="center" vertical="center" shrinkToFit="1"/>
    </xf>
    <xf numFmtId="176" fontId="0" fillId="7" borderId="1" xfId="0" applyNumberFormat="1" applyFill="1" applyBorder="1" applyAlignment="1" applyProtection="1">
      <alignment horizontal="center" vertical="center" shrinkToFit="1"/>
      <protection hidden="1"/>
    </xf>
    <xf numFmtId="176" fontId="0" fillId="5" borderId="1" xfId="0" applyNumberFormat="1" applyFill="1" applyBorder="1" applyAlignment="1" applyProtection="1">
      <alignment horizontal="center" vertical="center" shrinkToFit="1"/>
      <protection hidden="1"/>
    </xf>
    <xf numFmtId="0" fontId="0" fillId="5" borderId="6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"/>
  <sheetViews>
    <sheetView tabSelected="1" zoomScale="70" zoomScaleNormal="70" workbookViewId="0">
      <selection sqref="A1:A2"/>
    </sheetView>
  </sheetViews>
  <sheetFormatPr defaultRowHeight="16.5"/>
  <cols>
    <col min="1" max="1" width="9" style="1"/>
    <col min="2" max="3" width="9" style="4" customWidth="1"/>
    <col min="4" max="4" width="9" style="4"/>
    <col min="5" max="16384" width="9" style="1"/>
  </cols>
  <sheetData>
    <row r="1" spans="1:26">
      <c r="A1" s="32" t="s">
        <v>7</v>
      </c>
      <c r="B1" s="29" t="s">
        <v>26</v>
      </c>
      <c r="C1" s="30"/>
      <c r="D1" s="31"/>
      <c r="E1" s="27" t="s">
        <v>0</v>
      </c>
      <c r="F1" s="29" t="s">
        <v>27</v>
      </c>
      <c r="G1" s="30"/>
      <c r="H1" s="31"/>
      <c r="J1" s="24" t="s">
        <v>6</v>
      </c>
      <c r="K1" s="7" t="s">
        <v>10</v>
      </c>
      <c r="L1" s="9">
        <v>1.3</v>
      </c>
      <c r="M1" s="9">
        <f>L1+$M$2</f>
        <v>2.6</v>
      </c>
      <c r="N1" s="9">
        <f>M1+$N$3</f>
        <v>3.7</v>
      </c>
      <c r="O1" s="9">
        <f>N1+$O$4</f>
        <v>5.2</v>
      </c>
      <c r="P1" s="9">
        <f>O1+$P$5</f>
        <v>6.2</v>
      </c>
      <c r="Q1" s="9">
        <f>P1+$Q$6</f>
        <v>8.9</v>
      </c>
      <c r="R1" s="9">
        <f t="shared" ref="R1:R6" si="0">Q1+$R$7</f>
        <v>11.4</v>
      </c>
      <c r="S1" s="9">
        <f t="shared" ref="S1:S7" si="1">R1+$S$8</f>
        <v>13</v>
      </c>
      <c r="T1" s="9">
        <f t="shared" ref="T1:T8" si="2">S1+$T$9</f>
        <v>14.4</v>
      </c>
      <c r="U1" s="9">
        <f t="shared" ref="U1:U9" si="3">T1+$U$10</f>
        <v>19.399999999999999</v>
      </c>
      <c r="V1" s="9"/>
      <c r="W1" s="8"/>
      <c r="X1" s="21" t="s">
        <v>5</v>
      </c>
      <c r="Y1" s="22"/>
      <c r="Z1" s="23"/>
    </row>
    <row r="2" spans="1:26">
      <c r="A2" s="33"/>
      <c r="B2" s="3" t="s">
        <v>8</v>
      </c>
      <c r="C2" s="3" t="s">
        <v>25</v>
      </c>
      <c r="D2" s="3" t="s">
        <v>9</v>
      </c>
      <c r="E2" s="28"/>
      <c r="F2" s="3" t="s">
        <v>9</v>
      </c>
      <c r="G2" s="3" t="s">
        <v>25</v>
      </c>
      <c r="H2" s="3" t="s">
        <v>8</v>
      </c>
      <c r="J2" s="25"/>
      <c r="K2" s="6">
        <f t="shared" ref="K2:K8" si="4">ROUNDDOWN($Z$2+$Z$3*0,-1)</f>
        <v>1400</v>
      </c>
      <c r="L2" s="7" t="s">
        <v>11</v>
      </c>
      <c r="M2" s="9">
        <v>1.3</v>
      </c>
      <c r="N2" s="9">
        <f>M2+$N$3</f>
        <v>2.4000000000000004</v>
      </c>
      <c r="O2" s="9">
        <f>N2+$O$4</f>
        <v>3.9000000000000004</v>
      </c>
      <c r="P2" s="9">
        <f>O2+$P$5</f>
        <v>4.9000000000000004</v>
      </c>
      <c r="Q2" s="9">
        <f>P2+$Q$6</f>
        <v>7.6000000000000005</v>
      </c>
      <c r="R2" s="9">
        <f t="shared" si="0"/>
        <v>10.100000000000001</v>
      </c>
      <c r="S2" s="9">
        <f t="shared" si="1"/>
        <v>11.700000000000001</v>
      </c>
      <c r="T2" s="9">
        <f t="shared" si="2"/>
        <v>13.100000000000001</v>
      </c>
      <c r="U2" s="9">
        <f t="shared" si="3"/>
        <v>18.100000000000001</v>
      </c>
      <c r="V2" s="9"/>
      <c r="W2" s="8"/>
      <c r="X2" s="11" t="s">
        <v>1</v>
      </c>
      <c r="Y2" s="10" t="s">
        <v>2</v>
      </c>
      <c r="Z2" s="12">
        <v>1400</v>
      </c>
    </row>
    <row r="3" spans="1:26" ht="17.25" thickBot="1">
      <c r="A3" s="19" t="s">
        <v>28</v>
      </c>
      <c r="B3" s="19">
        <v>0.30208333333333331</v>
      </c>
      <c r="C3" s="19">
        <f>B3+TIME(0,20,0)</f>
        <v>0.31597222222222221</v>
      </c>
      <c r="D3" s="19">
        <f>C3+TIME(0,20,0)</f>
        <v>0.3298611111111111</v>
      </c>
      <c r="E3" s="2">
        <v>1</v>
      </c>
      <c r="F3" s="19">
        <f>D3</f>
        <v>0.3298611111111111</v>
      </c>
      <c r="G3" s="19">
        <f>F3+TIME(0,20,0)</f>
        <v>0.34375</v>
      </c>
      <c r="H3" s="19">
        <f>G3+TIME(0,20,0)</f>
        <v>0.3576388888888889</v>
      </c>
      <c r="J3" s="25"/>
      <c r="K3" s="6">
        <f t="shared" si="4"/>
        <v>1400</v>
      </c>
      <c r="L3" s="6">
        <f t="shared" ref="L3:L9" si="5">ROUNDDOWN($Z$2+$Z$3*0,-1)</f>
        <v>1400</v>
      </c>
      <c r="M3" s="7" t="s">
        <v>12</v>
      </c>
      <c r="N3" s="9">
        <v>1.1000000000000001</v>
      </c>
      <c r="O3" s="9">
        <f>N3+$O$4</f>
        <v>2.6</v>
      </c>
      <c r="P3" s="9">
        <f>O3+$P$5</f>
        <v>3.6</v>
      </c>
      <c r="Q3" s="9">
        <f>P3+$Q$6</f>
        <v>6.3000000000000007</v>
      </c>
      <c r="R3" s="9">
        <f t="shared" si="0"/>
        <v>8.8000000000000007</v>
      </c>
      <c r="S3" s="9">
        <f t="shared" si="1"/>
        <v>10.4</v>
      </c>
      <c r="T3" s="9">
        <f t="shared" si="2"/>
        <v>11.8</v>
      </c>
      <c r="U3" s="9">
        <f t="shared" si="3"/>
        <v>16.8</v>
      </c>
      <c r="V3" s="9"/>
      <c r="W3" s="8"/>
      <c r="X3" s="13" t="s">
        <v>3</v>
      </c>
      <c r="Y3" s="14" t="s">
        <v>4</v>
      </c>
      <c r="Z3" s="18">
        <v>116.8</v>
      </c>
    </row>
    <row r="4" spans="1:26" ht="17.25" thickBot="1">
      <c r="A4" s="20" t="s">
        <v>29</v>
      </c>
      <c r="B4" s="20">
        <v>0.46527777777777773</v>
      </c>
      <c r="C4" s="20">
        <f t="shared" ref="C4:C7" si="6">B4+TIME(0,20,0)</f>
        <v>0.47916666666666663</v>
      </c>
      <c r="D4" s="20"/>
      <c r="E4" s="2">
        <v>2</v>
      </c>
      <c r="F4" s="20"/>
      <c r="G4" s="20">
        <f>C4</f>
        <v>0.47916666666666663</v>
      </c>
      <c r="H4" s="20">
        <f>G4+TIME(0,20,0)</f>
        <v>0.49305555555555552</v>
      </c>
      <c r="J4" s="25"/>
      <c r="K4" s="6">
        <f t="shared" si="4"/>
        <v>1400</v>
      </c>
      <c r="L4" s="6">
        <f t="shared" si="5"/>
        <v>1400</v>
      </c>
      <c r="M4" s="6">
        <f t="shared" ref="M4:M10" si="7">ROUNDDOWN($Z$2+$Z$3*0,-1)</f>
        <v>1400</v>
      </c>
      <c r="N4" s="7" t="s">
        <v>13</v>
      </c>
      <c r="O4" s="9">
        <v>1.5</v>
      </c>
      <c r="P4" s="9">
        <f>O4+$P$5</f>
        <v>2.5</v>
      </c>
      <c r="Q4" s="9">
        <f>P4+$Q$6</f>
        <v>5.2</v>
      </c>
      <c r="R4" s="9">
        <f t="shared" si="0"/>
        <v>7.7</v>
      </c>
      <c r="S4" s="9">
        <f t="shared" si="1"/>
        <v>9.3000000000000007</v>
      </c>
      <c r="T4" s="9">
        <f t="shared" si="2"/>
        <v>10.700000000000001</v>
      </c>
      <c r="U4" s="9">
        <f t="shared" si="3"/>
        <v>15.700000000000001</v>
      </c>
      <c r="V4" s="9"/>
      <c r="W4" s="8"/>
      <c r="X4" s="15" t="s">
        <v>23</v>
      </c>
      <c r="Y4" s="16" t="s">
        <v>24</v>
      </c>
      <c r="Z4" s="17">
        <v>1400</v>
      </c>
    </row>
    <row r="5" spans="1:26">
      <c r="A5" s="32"/>
      <c r="B5" s="19">
        <v>0.5</v>
      </c>
      <c r="C5" s="19">
        <f t="shared" si="6"/>
        <v>0.51388888888888884</v>
      </c>
      <c r="D5" s="19">
        <f>C5+TIME(0,20,0)</f>
        <v>0.52777777777777768</v>
      </c>
      <c r="E5" s="2">
        <v>3</v>
      </c>
      <c r="F5" s="19">
        <f>D5</f>
        <v>0.52777777777777768</v>
      </c>
      <c r="G5" s="19">
        <f>F5+TIME(0,20,0)</f>
        <v>0.54166666666666652</v>
      </c>
      <c r="H5" s="19">
        <f>G5+TIME(0,20,0)</f>
        <v>0.55555555555555536</v>
      </c>
      <c r="J5" s="25"/>
      <c r="K5" s="6">
        <f t="shared" si="4"/>
        <v>1400</v>
      </c>
      <c r="L5" s="6">
        <f t="shared" si="5"/>
        <v>1400</v>
      </c>
      <c r="M5" s="6">
        <f t="shared" si="7"/>
        <v>1400</v>
      </c>
      <c r="N5" s="6">
        <f t="shared" ref="N5:N10" si="8">ROUNDDOWN($Z$2+$Z$3*0,-1)</f>
        <v>1400</v>
      </c>
      <c r="O5" s="7" t="s">
        <v>14</v>
      </c>
      <c r="P5" s="9">
        <v>1</v>
      </c>
      <c r="Q5" s="9">
        <f>P5+$Q$6</f>
        <v>3.7</v>
      </c>
      <c r="R5" s="9">
        <f t="shared" si="0"/>
        <v>6.2</v>
      </c>
      <c r="S5" s="9">
        <f t="shared" si="1"/>
        <v>7.8000000000000007</v>
      </c>
      <c r="T5" s="9">
        <f t="shared" si="2"/>
        <v>9.2000000000000011</v>
      </c>
      <c r="U5" s="9">
        <f t="shared" si="3"/>
        <v>14.200000000000001</v>
      </c>
      <c r="V5" s="9"/>
      <c r="W5" s="8"/>
      <c r="X5" s="8"/>
      <c r="Y5" s="8"/>
      <c r="Z5" s="8"/>
    </row>
    <row r="6" spans="1:26">
      <c r="A6" s="34"/>
      <c r="B6" s="20">
        <v>0.72222222222222221</v>
      </c>
      <c r="C6" s="20">
        <f t="shared" si="6"/>
        <v>0.73611111111111105</v>
      </c>
      <c r="D6" s="20"/>
      <c r="E6" s="2">
        <v>4</v>
      </c>
      <c r="F6" s="20"/>
      <c r="G6" s="20">
        <v>0.73611111111111116</v>
      </c>
      <c r="H6" s="20">
        <f>G6+TIME(0,20,0)</f>
        <v>0.75</v>
      </c>
      <c r="J6" s="25"/>
      <c r="K6" s="6">
        <f t="shared" si="4"/>
        <v>1400</v>
      </c>
      <c r="L6" s="6">
        <f t="shared" si="5"/>
        <v>1400</v>
      </c>
      <c r="M6" s="6">
        <f t="shared" si="7"/>
        <v>1400</v>
      </c>
      <c r="N6" s="6">
        <f t="shared" si="8"/>
        <v>1400</v>
      </c>
      <c r="O6" s="6">
        <f>ROUNDDOWN($Z$2+$Z$3*0,-1)</f>
        <v>1400</v>
      </c>
      <c r="P6" s="7" t="s">
        <v>15</v>
      </c>
      <c r="Q6" s="9">
        <v>2.7</v>
      </c>
      <c r="R6" s="9">
        <f t="shared" si="0"/>
        <v>5.2</v>
      </c>
      <c r="S6" s="9">
        <f t="shared" si="1"/>
        <v>6.8000000000000007</v>
      </c>
      <c r="T6" s="9">
        <f t="shared" si="2"/>
        <v>8.2000000000000011</v>
      </c>
      <c r="U6" s="9">
        <f t="shared" si="3"/>
        <v>13.200000000000001</v>
      </c>
      <c r="V6" s="9"/>
      <c r="W6" s="8"/>
      <c r="X6" s="8"/>
      <c r="Y6" s="8"/>
      <c r="Z6" s="8"/>
    </row>
    <row r="7" spans="1:26">
      <c r="A7" s="35"/>
      <c r="B7" s="19">
        <v>0.75694444444444453</v>
      </c>
      <c r="C7" s="19">
        <f t="shared" si="6"/>
        <v>0.77083333333333337</v>
      </c>
      <c r="D7" s="19">
        <f>C7+TIME(0,20,0)</f>
        <v>0.78472222222222221</v>
      </c>
      <c r="E7" s="2">
        <v>5</v>
      </c>
      <c r="F7" s="19">
        <f>D7</f>
        <v>0.78472222222222221</v>
      </c>
      <c r="G7" s="19">
        <f>F7+TIME(0,20,0)</f>
        <v>0.79861111111111105</v>
      </c>
      <c r="H7" s="19">
        <f>G7+TIME(0,20,0)</f>
        <v>0.81249999999999989</v>
      </c>
      <c r="J7" s="25"/>
      <c r="K7" s="6">
        <f t="shared" si="4"/>
        <v>1400</v>
      </c>
      <c r="L7" s="6">
        <f t="shared" si="5"/>
        <v>1400</v>
      </c>
      <c r="M7" s="6">
        <f t="shared" si="7"/>
        <v>1400</v>
      </c>
      <c r="N7" s="6">
        <f t="shared" si="8"/>
        <v>1400</v>
      </c>
      <c r="O7" s="6">
        <f>ROUNDDOWN($Z$2+$Z$3*0,-1)</f>
        <v>1400</v>
      </c>
      <c r="P7" s="6">
        <f>ROUNDDOWN($Z$2+$Z$3*0,-1)</f>
        <v>1400</v>
      </c>
      <c r="Q7" s="7" t="s">
        <v>16</v>
      </c>
      <c r="R7" s="9">
        <v>2.5</v>
      </c>
      <c r="S7" s="9">
        <f t="shared" si="1"/>
        <v>4.0999999999999996</v>
      </c>
      <c r="T7" s="9">
        <f t="shared" si="2"/>
        <v>5.5</v>
      </c>
      <c r="U7" s="9">
        <f t="shared" si="3"/>
        <v>10.5</v>
      </c>
      <c r="V7" s="9"/>
      <c r="W7" s="8"/>
      <c r="X7" s="8"/>
      <c r="Y7" s="8"/>
      <c r="Z7" s="8"/>
    </row>
    <row r="8" spans="1:26">
      <c r="J8" s="25"/>
      <c r="K8" s="6">
        <f t="shared" si="4"/>
        <v>1400</v>
      </c>
      <c r="L8" s="6">
        <f t="shared" si="5"/>
        <v>1400</v>
      </c>
      <c r="M8" s="6">
        <f t="shared" si="7"/>
        <v>1400</v>
      </c>
      <c r="N8" s="6">
        <f t="shared" si="8"/>
        <v>1400</v>
      </c>
      <c r="O8" s="6">
        <f>ROUNDDOWN($Z$2+$Z$3*0,-1)</f>
        <v>1400</v>
      </c>
      <c r="P8" s="6">
        <f>ROUNDDOWN($Z$2+$Z$3*0,-1)</f>
        <v>1400</v>
      </c>
      <c r="Q8" s="6">
        <f>ROUNDDOWN($Z$2+$Z$3*0,-1)</f>
        <v>1400</v>
      </c>
      <c r="R8" s="7" t="s">
        <v>17</v>
      </c>
      <c r="S8" s="9">
        <v>1.6</v>
      </c>
      <c r="T8" s="9">
        <f t="shared" si="2"/>
        <v>3</v>
      </c>
      <c r="U8" s="9">
        <f t="shared" si="3"/>
        <v>8</v>
      </c>
      <c r="V8" s="9"/>
      <c r="W8" s="8"/>
      <c r="X8" s="8"/>
      <c r="Y8" s="8"/>
      <c r="Z8" s="8"/>
    </row>
    <row r="9" spans="1:26">
      <c r="J9" s="25"/>
      <c r="K9" s="6">
        <f>ROUNDDOWN($Z$2+$Z$3*1,-2)</f>
        <v>1500</v>
      </c>
      <c r="L9" s="6">
        <f t="shared" si="5"/>
        <v>1400</v>
      </c>
      <c r="M9" s="6">
        <f t="shared" si="7"/>
        <v>1400</v>
      </c>
      <c r="N9" s="6">
        <f t="shared" si="8"/>
        <v>1400</v>
      </c>
      <c r="O9" s="6">
        <f>ROUNDDOWN($Z$2+$Z$3*0,-1)</f>
        <v>1400</v>
      </c>
      <c r="P9" s="6">
        <f>ROUNDDOWN($Z$2+$Z$3*0,-1)</f>
        <v>1400</v>
      </c>
      <c r="Q9" s="6">
        <f>ROUNDDOWN($Z$2+$Z$3*0,-1)</f>
        <v>1400</v>
      </c>
      <c r="R9" s="6">
        <f>ROUNDDOWN($Z$2+$Z$3*0,-1)</f>
        <v>1400</v>
      </c>
      <c r="S9" s="7" t="s">
        <v>18</v>
      </c>
      <c r="T9" s="9">
        <v>1.4</v>
      </c>
      <c r="U9" s="9">
        <f t="shared" si="3"/>
        <v>6.4</v>
      </c>
      <c r="V9" s="9"/>
      <c r="W9" s="8"/>
      <c r="X9" s="8"/>
      <c r="Y9" s="8"/>
      <c r="Z9" s="8"/>
    </row>
    <row r="10" spans="1:26">
      <c r="J10" s="25"/>
      <c r="K10" s="6">
        <f>ROUNDDOWN($Z$2+$Z$3*3,-2)</f>
        <v>1700</v>
      </c>
      <c r="L10" s="6">
        <f>ROUNDDOWN($Z$2+$Z$3*1,-2)</f>
        <v>1500</v>
      </c>
      <c r="M10" s="6">
        <f t="shared" si="7"/>
        <v>1400</v>
      </c>
      <c r="N10" s="6">
        <f t="shared" si="8"/>
        <v>1400</v>
      </c>
      <c r="O10" s="6">
        <f>ROUNDDOWN($Z$2+$Z$3*0,-1)</f>
        <v>1400</v>
      </c>
      <c r="P10" s="6">
        <f>ROUNDDOWN($Z$2+$Z$3*0,-1)</f>
        <v>1400</v>
      </c>
      <c r="Q10" s="6">
        <f>ROUNDDOWN($Z$2+$Z$3*0,-1)</f>
        <v>1400</v>
      </c>
      <c r="R10" s="6">
        <f>ROUNDDOWN($Z$2+$Z$3*0,-1)</f>
        <v>1400</v>
      </c>
      <c r="S10" s="6">
        <f>ROUNDUP($Z$2+$Z$3*0,-1)</f>
        <v>1400</v>
      </c>
      <c r="T10" s="7" t="s">
        <v>19</v>
      </c>
      <c r="U10" s="9">
        <v>5</v>
      </c>
      <c r="V10" s="9"/>
      <c r="W10" s="8"/>
      <c r="X10" s="8"/>
      <c r="Y10" s="8"/>
      <c r="Z10" s="8"/>
    </row>
    <row r="11" spans="1:26">
      <c r="J11" s="26"/>
      <c r="K11" s="6">
        <f>ROUND($Z$2+$Z$3*8,-2)</f>
        <v>2300</v>
      </c>
      <c r="L11" s="6">
        <f>ROUND($Z$2+$Z$3*6,-2)</f>
        <v>2100</v>
      </c>
      <c r="M11" s="6">
        <f>ROUND($Z$2+$Z$3*5,-2)</f>
        <v>2000</v>
      </c>
      <c r="N11" s="6">
        <f>ROUNDDOWN($Z$2+$Z$3*4,-2)</f>
        <v>1800</v>
      </c>
      <c r="O11" s="6">
        <f>ROUNDDOWN($Z$2+$Z$3*2,-2)</f>
        <v>1600</v>
      </c>
      <c r="P11" s="6">
        <f>ROUNDDOWN($Z$2+$Z$3*1,-2)</f>
        <v>1500</v>
      </c>
      <c r="Q11" s="6">
        <f>ROUNDDOWN($Z$2+$Z$3*0,-1)</f>
        <v>1400</v>
      </c>
      <c r="R11" s="6">
        <f>ROUNDDOWN($Z$2+$Z$3*0,-1)</f>
        <v>1400</v>
      </c>
      <c r="S11" s="6">
        <f>ROUNDUP($Z$2+$Z$3*0,-1)</f>
        <v>1400</v>
      </c>
      <c r="T11" s="6">
        <f>$Z$4</f>
        <v>1400</v>
      </c>
      <c r="U11" s="7" t="s">
        <v>20</v>
      </c>
      <c r="V11" s="9"/>
      <c r="W11" s="8"/>
      <c r="X11" s="8"/>
      <c r="Y11" s="8"/>
      <c r="Z11" s="8"/>
    </row>
    <row r="12" spans="1:26"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J13" s="24" t="s">
        <v>21</v>
      </c>
      <c r="K13" s="7" t="str">
        <f>K1</f>
        <v>병천정류장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5"/>
      <c r="X13" s="5"/>
      <c r="Y13" s="5"/>
      <c r="Z13" s="5"/>
    </row>
    <row r="14" spans="1:26">
      <c r="J14" s="25"/>
      <c r="K14" s="6">
        <f t="shared" ref="K14:K21" si="9">ROUNDUP(K2*0.8,-1)</f>
        <v>1120</v>
      </c>
      <c r="L14" s="7" t="str">
        <f>L2</f>
        <v>병천중고교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5"/>
      <c r="X14" s="5"/>
      <c r="Y14" s="5"/>
      <c r="Z14" s="5"/>
    </row>
    <row r="15" spans="1:26">
      <c r="J15" s="25"/>
      <c r="K15" s="6">
        <f t="shared" si="9"/>
        <v>1120</v>
      </c>
      <c r="L15" s="6">
        <f t="shared" ref="L15:L21" si="10">ROUNDUP(L3*0.8,-1)</f>
        <v>1120</v>
      </c>
      <c r="M15" s="7" t="str">
        <f>M3</f>
        <v>구도리</v>
      </c>
      <c r="N15" s="8"/>
      <c r="O15" s="8"/>
      <c r="P15" s="8"/>
      <c r="Q15" s="8"/>
      <c r="R15" s="8"/>
      <c r="S15" s="8"/>
      <c r="T15" s="8"/>
      <c r="U15" s="8"/>
      <c r="V15" s="8"/>
      <c r="W15" s="5"/>
      <c r="X15" s="5"/>
      <c r="Y15" s="5"/>
      <c r="Z15" s="5"/>
    </row>
    <row r="16" spans="1:26">
      <c r="J16" s="25"/>
      <c r="K16" s="6">
        <f t="shared" si="9"/>
        <v>1120</v>
      </c>
      <c r="L16" s="6">
        <f t="shared" si="10"/>
        <v>1120</v>
      </c>
      <c r="M16" s="6">
        <f t="shared" ref="M16:M23" si="11">ROUNDUP(M4*0.8,-1)</f>
        <v>1120</v>
      </c>
      <c r="N16" s="7" t="str">
        <f>N4</f>
        <v>화계1리</v>
      </c>
      <c r="O16" s="8"/>
      <c r="P16" s="8"/>
      <c r="Q16" s="8"/>
      <c r="R16" s="8"/>
      <c r="S16" s="8"/>
      <c r="T16" s="8"/>
      <c r="U16" s="8"/>
      <c r="V16" s="8"/>
      <c r="W16" s="5"/>
      <c r="X16" s="5"/>
      <c r="Y16" s="5"/>
      <c r="Z16" s="5"/>
    </row>
    <row r="17" spans="10:26">
      <c r="J17" s="25"/>
      <c r="K17" s="6">
        <f t="shared" si="9"/>
        <v>1120</v>
      </c>
      <c r="L17" s="6">
        <f t="shared" si="10"/>
        <v>1120</v>
      </c>
      <c r="M17" s="6">
        <f t="shared" si="11"/>
        <v>1120</v>
      </c>
      <c r="N17" s="6">
        <f t="shared" ref="N17:N23" si="12">ROUNDUP(N5*0.8,-1)</f>
        <v>1120</v>
      </c>
      <c r="O17" s="7" t="str">
        <f>O5</f>
        <v>동면사무소</v>
      </c>
      <c r="P17" s="8"/>
      <c r="Q17" s="8"/>
      <c r="R17" s="8"/>
      <c r="S17" s="8"/>
      <c r="T17" s="8"/>
      <c r="U17" s="8"/>
      <c r="V17" s="8"/>
      <c r="W17" s="5"/>
      <c r="X17" s="5"/>
      <c r="Y17" s="5"/>
      <c r="Z17" s="5"/>
    </row>
    <row r="18" spans="10:26">
      <c r="J18" s="25"/>
      <c r="K18" s="6">
        <f t="shared" si="9"/>
        <v>1120</v>
      </c>
      <c r="L18" s="6">
        <f t="shared" si="10"/>
        <v>1120</v>
      </c>
      <c r="M18" s="6">
        <f t="shared" si="11"/>
        <v>1120</v>
      </c>
      <c r="N18" s="6">
        <f t="shared" si="12"/>
        <v>1120</v>
      </c>
      <c r="O18" s="6">
        <f t="shared" ref="O18:O23" si="13">ROUNDUP(O6*0.8,-1)</f>
        <v>1120</v>
      </c>
      <c r="P18" s="7" t="str">
        <f>P6</f>
        <v>삽다리</v>
      </c>
      <c r="Q18" s="8"/>
      <c r="R18" s="8"/>
      <c r="S18" s="8"/>
      <c r="T18" s="8"/>
      <c r="U18" s="8"/>
      <c r="V18" s="8"/>
      <c r="W18" s="5"/>
      <c r="X18" s="5"/>
      <c r="Y18" s="5"/>
      <c r="Z18" s="5"/>
    </row>
    <row r="19" spans="10:26">
      <c r="J19" s="25"/>
      <c r="K19" s="6">
        <f t="shared" si="9"/>
        <v>1120</v>
      </c>
      <c r="L19" s="6">
        <f t="shared" si="10"/>
        <v>1120</v>
      </c>
      <c r="M19" s="6">
        <f t="shared" si="11"/>
        <v>1120</v>
      </c>
      <c r="N19" s="6">
        <f t="shared" si="12"/>
        <v>1120</v>
      </c>
      <c r="O19" s="6">
        <f t="shared" si="13"/>
        <v>1120</v>
      </c>
      <c r="P19" s="6">
        <f>ROUNDUP(P7*0.8,-1)</f>
        <v>1120</v>
      </c>
      <c r="Q19" s="7" t="str">
        <f>Q7</f>
        <v>덕성2리</v>
      </c>
      <c r="R19" s="8"/>
      <c r="S19" s="8"/>
      <c r="T19" s="8"/>
      <c r="U19" s="8"/>
      <c r="V19" s="8"/>
      <c r="W19" s="5"/>
      <c r="X19" s="5"/>
      <c r="Y19" s="5"/>
      <c r="Z19" s="5"/>
    </row>
    <row r="20" spans="10:26">
      <c r="J20" s="25"/>
      <c r="K20" s="6">
        <f t="shared" si="9"/>
        <v>1120</v>
      </c>
      <c r="L20" s="6">
        <f t="shared" si="10"/>
        <v>1120</v>
      </c>
      <c r="M20" s="6">
        <f t="shared" si="11"/>
        <v>1120</v>
      </c>
      <c r="N20" s="6">
        <f t="shared" si="12"/>
        <v>1120</v>
      </c>
      <c r="O20" s="6">
        <f t="shared" si="13"/>
        <v>1120</v>
      </c>
      <c r="P20" s="6">
        <f>ROUNDUP(P8*0.8,-1)</f>
        <v>1120</v>
      </c>
      <c r="Q20" s="6">
        <f>ROUNDUP(Q8*0.8,-1)</f>
        <v>1120</v>
      </c>
      <c r="R20" s="7" t="str">
        <f>R8</f>
        <v>금암</v>
      </c>
      <c r="S20" s="8"/>
      <c r="T20" s="8"/>
      <c r="U20" s="8"/>
      <c r="V20" s="8"/>
      <c r="W20" s="5"/>
      <c r="X20" s="5"/>
      <c r="Y20" s="5"/>
      <c r="Z20" s="5"/>
    </row>
    <row r="21" spans="10:26">
      <c r="J21" s="25"/>
      <c r="K21" s="6">
        <f t="shared" si="9"/>
        <v>1200</v>
      </c>
      <c r="L21" s="6">
        <f t="shared" si="10"/>
        <v>1120</v>
      </c>
      <c r="M21" s="6">
        <f t="shared" si="11"/>
        <v>1120</v>
      </c>
      <c r="N21" s="6">
        <f t="shared" si="12"/>
        <v>1120</v>
      </c>
      <c r="O21" s="6">
        <f t="shared" si="13"/>
        <v>1120</v>
      </c>
      <c r="P21" s="6">
        <f>ROUNDUP(P9*0.8,-1)</f>
        <v>1120</v>
      </c>
      <c r="Q21" s="6">
        <f>ROUNDUP(Q9*0.8,-1)</f>
        <v>1120</v>
      </c>
      <c r="R21" s="6">
        <f>ROUNDUP(R9*0.8,-1)</f>
        <v>1120</v>
      </c>
      <c r="S21" s="7" t="str">
        <f>S9</f>
        <v>지암2리</v>
      </c>
      <c r="T21" s="8"/>
      <c r="U21" s="8"/>
      <c r="V21" s="8"/>
      <c r="W21" s="5"/>
      <c r="X21" s="5"/>
      <c r="Y21" s="5"/>
      <c r="Z21" s="5"/>
    </row>
    <row r="22" spans="10:26">
      <c r="J22" s="25"/>
      <c r="K22" s="6">
        <f>ROUNDUP(K10*0.8,-2)</f>
        <v>1400</v>
      </c>
      <c r="L22" s="6">
        <f>ROUNDUP(L10*0.8,-2)</f>
        <v>1200</v>
      </c>
      <c r="M22" s="6">
        <f t="shared" si="11"/>
        <v>1120</v>
      </c>
      <c r="N22" s="6">
        <f t="shared" si="12"/>
        <v>1120</v>
      </c>
      <c r="O22" s="6">
        <f t="shared" si="13"/>
        <v>1120</v>
      </c>
      <c r="P22" s="6">
        <f>ROUNDUP(P10*0.8,-1)</f>
        <v>1120</v>
      </c>
      <c r="Q22" s="6">
        <f>ROUNDUP(Q10*0.8,-1)</f>
        <v>1120</v>
      </c>
      <c r="R22" s="6">
        <f>ROUNDUP(R10*0.8,-1)</f>
        <v>1120</v>
      </c>
      <c r="S22" s="6">
        <f>S10*0.8</f>
        <v>1120</v>
      </c>
      <c r="T22" s="7" t="str">
        <f>T10</f>
        <v>사석</v>
      </c>
      <c r="U22" s="8"/>
      <c r="V22" s="8"/>
      <c r="W22" s="5"/>
      <c r="X22" s="5"/>
      <c r="Y22" s="5"/>
      <c r="Z22" s="5"/>
    </row>
    <row r="23" spans="10:26">
      <c r="J23" s="26"/>
      <c r="K23" s="6">
        <f>ROUNDUP(K11*0.8,-2)</f>
        <v>1900</v>
      </c>
      <c r="L23" s="6">
        <f>ROUNDUP(L11*0.8,-1)</f>
        <v>1680</v>
      </c>
      <c r="M23" s="6">
        <f t="shared" si="11"/>
        <v>1600</v>
      </c>
      <c r="N23" s="6">
        <f t="shared" si="12"/>
        <v>1440</v>
      </c>
      <c r="O23" s="6">
        <f t="shared" si="13"/>
        <v>1280</v>
      </c>
      <c r="P23" s="6">
        <f>ROUNDUP(P11*0.8,-1)</f>
        <v>1200</v>
      </c>
      <c r="Q23" s="6">
        <f>ROUNDUP(Q11*0.8,-1)</f>
        <v>1120</v>
      </c>
      <c r="R23" s="6">
        <f>ROUNDUP(R11*0.8,-1)</f>
        <v>1120</v>
      </c>
      <c r="S23" s="6">
        <f>S11*0.8</f>
        <v>1120</v>
      </c>
      <c r="T23" s="6">
        <f>ROUNDUP(T11*0.8,-2)</f>
        <v>1200</v>
      </c>
      <c r="U23" s="7" t="str">
        <f>U11</f>
        <v>진천읍</v>
      </c>
      <c r="V23" s="8"/>
      <c r="W23" s="5"/>
      <c r="X23" s="5"/>
      <c r="Y23" s="5"/>
      <c r="Z23" s="5"/>
    </row>
    <row r="24" spans="10:26"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0:26">
      <c r="J25" s="24" t="s">
        <v>22</v>
      </c>
      <c r="K25" s="7" t="str">
        <f>K13</f>
        <v>병천정류장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5"/>
      <c r="X25" s="5"/>
      <c r="Y25" s="5"/>
      <c r="Z25" s="5"/>
    </row>
    <row r="26" spans="10:26">
      <c r="J26" s="25"/>
      <c r="K26" s="6">
        <f t="shared" ref="K26:K35" si="14">K2*0.5</f>
        <v>700</v>
      </c>
      <c r="L26" s="7" t="str">
        <f>L14</f>
        <v>병천중고교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5"/>
      <c r="X26" s="5"/>
      <c r="Y26" s="5"/>
      <c r="Z26" s="5"/>
    </row>
    <row r="27" spans="10:26">
      <c r="J27" s="25"/>
      <c r="K27" s="6">
        <f t="shared" si="14"/>
        <v>700</v>
      </c>
      <c r="L27" s="6">
        <f t="shared" ref="L27:L35" si="15">L3*0.5</f>
        <v>700</v>
      </c>
      <c r="M27" s="7" t="str">
        <f>M15</f>
        <v>구도리</v>
      </c>
      <c r="N27" s="8"/>
      <c r="O27" s="8"/>
      <c r="P27" s="8"/>
      <c r="Q27" s="8"/>
      <c r="R27" s="8"/>
      <c r="S27" s="8"/>
      <c r="T27" s="8"/>
      <c r="U27" s="8"/>
      <c r="V27" s="8"/>
      <c r="W27" s="5"/>
      <c r="X27" s="5"/>
      <c r="Y27" s="5"/>
      <c r="Z27" s="5"/>
    </row>
    <row r="28" spans="10:26">
      <c r="J28" s="25"/>
      <c r="K28" s="6">
        <f t="shared" si="14"/>
        <v>700</v>
      </c>
      <c r="L28" s="6">
        <f t="shared" si="15"/>
        <v>700</v>
      </c>
      <c r="M28" s="6">
        <f t="shared" ref="M28:M35" si="16">M4*0.5</f>
        <v>700</v>
      </c>
      <c r="N28" s="7" t="str">
        <f>N16</f>
        <v>화계1리</v>
      </c>
      <c r="O28" s="8"/>
      <c r="P28" s="8"/>
      <c r="Q28" s="8"/>
      <c r="R28" s="8"/>
      <c r="S28" s="8"/>
      <c r="T28" s="8"/>
      <c r="U28" s="8"/>
      <c r="V28" s="8"/>
      <c r="W28" s="5"/>
      <c r="X28" s="5"/>
      <c r="Y28" s="5"/>
      <c r="Z28" s="5"/>
    </row>
    <row r="29" spans="10:26">
      <c r="J29" s="25"/>
      <c r="K29" s="6">
        <f t="shared" si="14"/>
        <v>700</v>
      </c>
      <c r="L29" s="6">
        <f t="shared" si="15"/>
        <v>700</v>
      </c>
      <c r="M29" s="6">
        <f t="shared" si="16"/>
        <v>700</v>
      </c>
      <c r="N29" s="6">
        <f t="shared" ref="N29:N35" si="17">N5*0.5</f>
        <v>700</v>
      </c>
      <c r="O29" s="7" t="str">
        <f>O17</f>
        <v>동면사무소</v>
      </c>
      <c r="P29" s="8"/>
      <c r="Q29" s="8"/>
      <c r="R29" s="8"/>
      <c r="S29" s="8"/>
      <c r="T29" s="8"/>
      <c r="U29" s="8"/>
      <c r="V29" s="8"/>
      <c r="W29" s="5"/>
      <c r="X29" s="5"/>
      <c r="Y29" s="5"/>
      <c r="Z29" s="5"/>
    </row>
    <row r="30" spans="10:26">
      <c r="J30" s="25"/>
      <c r="K30" s="6">
        <f t="shared" si="14"/>
        <v>700</v>
      </c>
      <c r="L30" s="6">
        <f t="shared" si="15"/>
        <v>700</v>
      </c>
      <c r="M30" s="6">
        <f t="shared" si="16"/>
        <v>700</v>
      </c>
      <c r="N30" s="6">
        <f t="shared" si="17"/>
        <v>700</v>
      </c>
      <c r="O30" s="6">
        <f t="shared" ref="O30:O35" si="18">O6*0.5</f>
        <v>700</v>
      </c>
      <c r="P30" s="7" t="str">
        <f>P18</f>
        <v>삽다리</v>
      </c>
      <c r="Q30" s="8"/>
      <c r="R30" s="8"/>
      <c r="S30" s="8"/>
      <c r="T30" s="8"/>
      <c r="U30" s="8"/>
      <c r="V30" s="8"/>
      <c r="W30" s="5"/>
      <c r="X30" s="5"/>
      <c r="Y30" s="5"/>
      <c r="Z30" s="5"/>
    </row>
    <row r="31" spans="10:26">
      <c r="J31" s="25"/>
      <c r="K31" s="6">
        <f t="shared" si="14"/>
        <v>700</v>
      </c>
      <c r="L31" s="6">
        <f t="shared" si="15"/>
        <v>700</v>
      </c>
      <c r="M31" s="6">
        <f t="shared" si="16"/>
        <v>700</v>
      </c>
      <c r="N31" s="6">
        <f t="shared" si="17"/>
        <v>700</v>
      </c>
      <c r="O31" s="6">
        <f t="shared" si="18"/>
        <v>700</v>
      </c>
      <c r="P31" s="6">
        <f>P7*0.5</f>
        <v>700</v>
      </c>
      <c r="Q31" s="7" t="str">
        <f>Q19</f>
        <v>덕성2리</v>
      </c>
      <c r="R31" s="8"/>
      <c r="S31" s="8"/>
      <c r="T31" s="8"/>
      <c r="U31" s="8"/>
      <c r="V31" s="8"/>
      <c r="W31" s="5"/>
      <c r="X31" s="5"/>
      <c r="Y31" s="5"/>
      <c r="Z31" s="5"/>
    </row>
    <row r="32" spans="10:26">
      <c r="J32" s="25"/>
      <c r="K32" s="6">
        <f t="shared" si="14"/>
        <v>700</v>
      </c>
      <c r="L32" s="6">
        <f t="shared" si="15"/>
        <v>700</v>
      </c>
      <c r="M32" s="6">
        <f t="shared" si="16"/>
        <v>700</v>
      </c>
      <c r="N32" s="6">
        <f t="shared" si="17"/>
        <v>700</v>
      </c>
      <c r="O32" s="6">
        <f t="shared" si="18"/>
        <v>700</v>
      </c>
      <c r="P32" s="6">
        <f>P8*0.5</f>
        <v>700</v>
      </c>
      <c r="Q32" s="6">
        <f>Q8*0.5</f>
        <v>700</v>
      </c>
      <c r="R32" s="7" t="str">
        <f>R20</f>
        <v>금암</v>
      </c>
      <c r="S32" s="8"/>
      <c r="T32" s="8"/>
      <c r="U32" s="8"/>
      <c r="V32" s="8"/>
      <c r="W32" s="5"/>
      <c r="X32" s="5"/>
      <c r="Y32" s="5"/>
      <c r="Z32" s="5"/>
    </row>
    <row r="33" spans="10:26">
      <c r="J33" s="25"/>
      <c r="K33" s="6">
        <f t="shared" si="14"/>
        <v>750</v>
      </c>
      <c r="L33" s="6">
        <f t="shared" si="15"/>
        <v>700</v>
      </c>
      <c r="M33" s="6">
        <f t="shared" si="16"/>
        <v>700</v>
      </c>
      <c r="N33" s="6">
        <f t="shared" si="17"/>
        <v>700</v>
      </c>
      <c r="O33" s="6">
        <f t="shared" si="18"/>
        <v>700</v>
      </c>
      <c r="P33" s="6">
        <f>P9*0.5</f>
        <v>700</v>
      </c>
      <c r="Q33" s="6">
        <f>Q9*0.5</f>
        <v>700</v>
      </c>
      <c r="R33" s="6">
        <f>R9*0.5</f>
        <v>700</v>
      </c>
      <c r="S33" s="7" t="str">
        <f>S21</f>
        <v>지암2리</v>
      </c>
      <c r="T33" s="8"/>
      <c r="U33" s="8"/>
      <c r="V33" s="8"/>
      <c r="W33" s="5"/>
      <c r="X33" s="5"/>
      <c r="Y33" s="5"/>
      <c r="Z33" s="5"/>
    </row>
    <row r="34" spans="10:26">
      <c r="J34" s="25"/>
      <c r="K34" s="6">
        <f t="shared" si="14"/>
        <v>850</v>
      </c>
      <c r="L34" s="6">
        <f t="shared" si="15"/>
        <v>750</v>
      </c>
      <c r="M34" s="6">
        <f t="shared" si="16"/>
        <v>700</v>
      </c>
      <c r="N34" s="6">
        <f t="shared" si="17"/>
        <v>700</v>
      </c>
      <c r="O34" s="6">
        <f t="shared" si="18"/>
        <v>700</v>
      </c>
      <c r="P34" s="6">
        <f>P10*0.5</f>
        <v>700</v>
      </c>
      <c r="Q34" s="6">
        <f>Q10*0.5</f>
        <v>700</v>
      </c>
      <c r="R34" s="6">
        <f>R10*0.5</f>
        <v>700</v>
      </c>
      <c r="S34" s="6">
        <f>S10*0.5</f>
        <v>700</v>
      </c>
      <c r="T34" s="7" t="str">
        <f>T22</f>
        <v>사석</v>
      </c>
      <c r="U34" s="8"/>
      <c r="V34" s="8"/>
      <c r="W34" s="5"/>
      <c r="X34" s="5"/>
      <c r="Y34" s="5"/>
      <c r="Z34" s="5"/>
    </row>
    <row r="35" spans="10:26">
      <c r="J35" s="26"/>
      <c r="K35" s="6">
        <f t="shared" si="14"/>
        <v>1150</v>
      </c>
      <c r="L35" s="6">
        <f t="shared" si="15"/>
        <v>1050</v>
      </c>
      <c r="M35" s="6">
        <f t="shared" si="16"/>
        <v>1000</v>
      </c>
      <c r="N35" s="6">
        <f t="shared" si="17"/>
        <v>900</v>
      </c>
      <c r="O35" s="6">
        <f t="shared" si="18"/>
        <v>800</v>
      </c>
      <c r="P35" s="6">
        <f>P11*0.5</f>
        <v>750</v>
      </c>
      <c r="Q35" s="6">
        <f>Q11*0.5</f>
        <v>700</v>
      </c>
      <c r="R35" s="6">
        <f>R11*0.5</f>
        <v>700</v>
      </c>
      <c r="S35" s="6">
        <f>S11*0.5</f>
        <v>700</v>
      </c>
      <c r="T35" s="6">
        <f>T11*0.5</f>
        <v>700</v>
      </c>
      <c r="U35" s="7" t="str">
        <f>U23</f>
        <v>진천읍</v>
      </c>
      <c r="V35" s="8"/>
      <c r="W35" s="5"/>
      <c r="X35" s="5"/>
      <c r="Y35" s="5"/>
      <c r="Z35" s="5"/>
    </row>
  </sheetData>
  <sheetProtection password="DD5C" sheet="1" objects="1" scenarios="1" selectLockedCells="1" selectUnlockedCells="1"/>
  <mergeCells count="9">
    <mergeCell ref="B1:D1"/>
    <mergeCell ref="A1:A2"/>
    <mergeCell ref="F1:H1"/>
    <mergeCell ref="A5:A7"/>
    <mergeCell ref="X1:Z1"/>
    <mergeCell ref="J1:J11"/>
    <mergeCell ref="J13:J23"/>
    <mergeCell ref="J25:J35"/>
    <mergeCell ref="E1:E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410번 시간표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cp:lastPrinted>2011-07-10T14:33:01Z</cp:lastPrinted>
  <dcterms:created xsi:type="dcterms:W3CDTF">2011-07-10T14:20:11Z</dcterms:created>
  <dcterms:modified xsi:type="dcterms:W3CDTF">2013-10-19T14:18:13Z</dcterms:modified>
</cp:coreProperties>
</file>