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455" windowHeight="4620"/>
  </bookViews>
  <sheets>
    <sheet name="8409B(직통-8401)번 시간표 및 요금표" sheetId="4" r:id="rId1"/>
  </sheets>
  <calcPr calcId="145621"/>
</workbook>
</file>

<file path=xl/calcChain.xml><?xml version="1.0" encoding="utf-8"?>
<calcChain xmlns="http://schemas.openxmlformats.org/spreadsheetml/2006/main">
  <c r="O48" i="4" l="1"/>
  <c r="O47" i="4"/>
  <c r="O46" i="4"/>
  <c r="O45" i="4"/>
  <c r="O44" i="4"/>
  <c r="O43" i="4"/>
  <c r="O41" i="4"/>
  <c r="O42" i="4"/>
  <c r="N48" i="4"/>
  <c r="N47" i="4"/>
  <c r="N46" i="4"/>
  <c r="N45" i="4"/>
  <c r="N44" i="4"/>
  <c r="N43" i="4"/>
  <c r="N42" i="4"/>
  <c r="N41" i="4"/>
  <c r="M48" i="4"/>
  <c r="M47" i="4"/>
  <c r="M46" i="4"/>
  <c r="M45" i="4"/>
  <c r="M44" i="4"/>
  <c r="M43" i="4"/>
  <c r="M42" i="4"/>
  <c r="M41" i="4"/>
  <c r="L48" i="4"/>
  <c r="L47" i="4"/>
  <c r="L46" i="4"/>
  <c r="L45" i="4"/>
  <c r="L44" i="4"/>
  <c r="L43" i="4"/>
  <c r="L42" i="4"/>
  <c r="L41" i="4"/>
  <c r="K48" i="4"/>
  <c r="K47" i="4"/>
  <c r="K46" i="4"/>
  <c r="K45" i="4"/>
  <c r="K44" i="4"/>
  <c r="K43" i="4"/>
  <c r="K42" i="4"/>
  <c r="K41" i="4"/>
  <c r="J48" i="4"/>
  <c r="J47" i="4"/>
  <c r="J46" i="4"/>
  <c r="J45" i="4"/>
  <c r="J44" i="4"/>
  <c r="J43" i="4"/>
  <c r="J42" i="4"/>
  <c r="J41" i="4"/>
  <c r="I48" i="4"/>
  <c r="I47" i="4"/>
  <c r="I46" i="4"/>
  <c r="I45" i="4"/>
  <c r="I44" i="4"/>
  <c r="I43" i="4"/>
  <c r="I42" i="4"/>
  <c r="I41" i="4"/>
  <c r="O32" i="4"/>
  <c r="O31" i="4"/>
  <c r="O30" i="4"/>
  <c r="O29" i="4"/>
  <c r="O28" i="4"/>
  <c r="O27" i="4"/>
  <c r="O26" i="4"/>
  <c r="N32" i="4"/>
  <c r="N31" i="4"/>
  <c r="N30" i="4"/>
  <c r="N29" i="4"/>
  <c r="N28" i="4"/>
  <c r="N27" i="4"/>
  <c r="N26" i="4"/>
  <c r="M32" i="4"/>
  <c r="M31" i="4"/>
  <c r="M30" i="4"/>
  <c r="M29" i="4"/>
  <c r="M28" i="4"/>
  <c r="M27" i="4"/>
  <c r="M26" i="4"/>
  <c r="M13" i="4"/>
  <c r="M12" i="4"/>
  <c r="M11" i="4"/>
  <c r="M25" i="4"/>
  <c r="L32" i="4"/>
  <c r="L31" i="4"/>
  <c r="L30" i="4"/>
  <c r="L29" i="4"/>
  <c r="L28" i="4"/>
  <c r="L27" i="4"/>
  <c r="L26" i="4"/>
  <c r="L25" i="4"/>
  <c r="K32" i="4"/>
  <c r="K31" i="4"/>
  <c r="K30" i="4"/>
  <c r="K29" i="4"/>
  <c r="K28" i="4"/>
  <c r="K27" i="4"/>
  <c r="K26" i="4"/>
  <c r="K25" i="4"/>
  <c r="J32" i="4"/>
  <c r="J31" i="4"/>
  <c r="J30" i="4"/>
  <c r="J29" i="4"/>
  <c r="J28" i="4"/>
  <c r="J27" i="4"/>
  <c r="J26" i="4"/>
  <c r="J25" i="4"/>
  <c r="I32" i="4"/>
  <c r="I31" i="4"/>
  <c r="I30" i="4"/>
  <c r="I29" i="4"/>
  <c r="I28" i="4"/>
  <c r="I27" i="4"/>
  <c r="I26" i="4"/>
  <c r="I25" i="4"/>
  <c r="V48" i="4"/>
  <c r="U47" i="4"/>
  <c r="U48" i="4"/>
  <c r="T48" i="4"/>
  <c r="T47" i="4"/>
  <c r="T46" i="4"/>
  <c r="S45" i="4"/>
  <c r="S46" i="4"/>
  <c r="S47" i="4"/>
  <c r="S48" i="4"/>
  <c r="R48" i="4"/>
  <c r="R47" i="4"/>
  <c r="R46" i="4"/>
  <c r="R45" i="4"/>
  <c r="R44" i="4"/>
  <c r="Q43" i="4"/>
  <c r="Q44" i="4"/>
  <c r="Q45" i="4"/>
  <c r="Q46" i="4"/>
  <c r="Q47" i="4"/>
  <c r="Q48" i="4"/>
  <c r="P48" i="4"/>
  <c r="P47" i="4"/>
  <c r="P46" i="4"/>
  <c r="P45" i="4"/>
  <c r="P44" i="4"/>
  <c r="P43" i="4"/>
  <c r="P42" i="4"/>
  <c r="N40" i="4"/>
  <c r="M40" i="4"/>
  <c r="M39" i="4"/>
  <c r="L38" i="4"/>
  <c r="L39" i="4"/>
  <c r="L40" i="4"/>
  <c r="K40" i="4"/>
  <c r="K39" i="4"/>
  <c r="K38" i="4"/>
  <c r="K37" i="4"/>
  <c r="J36" i="4"/>
  <c r="J37" i="4"/>
  <c r="J38" i="4"/>
  <c r="J39" i="4"/>
  <c r="J40" i="4"/>
  <c r="I40" i="4"/>
  <c r="I39" i="4"/>
  <c r="I38" i="4"/>
  <c r="I37" i="4"/>
  <c r="I36" i="4"/>
  <c r="I35" i="4"/>
  <c r="V32" i="4"/>
  <c r="U31" i="4"/>
  <c r="U32" i="4"/>
  <c r="T32" i="4"/>
  <c r="T31" i="4"/>
  <c r="T30" i="4"/>
  <c r="S29" i="4"/>
  <c r="S30" i="4"/>
  <c r="S31" i="4"/>
  <c r="S32" i="4"/>
  <c r="R32" i="4"/>
  <c r="R31" i="4"/>
  <c r="R30" i="4"/>
  <c r="R29" i="4"/>
  <c r="R28" i="4"/>
  <c r="Q27" i="4"/>
  <c r="Q28" i="4"/>
  <c r="Q29" i="4"/>
  <c r="Q30" i="4"/>
  <c r="Q31" i="4"/>
  <c r="Q32" i="4"/>
  <c r="P32" i="4"/>
  <c r="P31" i="4"/>
  <c r="P30" i="4"/>
  <c r="P29" i="4"/>
  <c r="P28" i="4"/>
  <c r="P27" i="4"/>
  <c r="P26" i="4"/>
  <c r="O25" i="4"/>
  <c r="N25" i="4"/>
  <c r="L22" i="4"/>
  <c r="K23" i="4"/>
  <c r="K22" i="4"/>
  <c r="K21" i="4"/>
  <c r="J20" i="4"/>
  <c r="J21" i="4"/>
  <c r="J22" i="4"/>
  <c r="J23" i="4"/>
  <c r="L23" i="4"/>
  <c r="M23" i="4"/>
  <c r="N24" i="4"/>
  <c r="M24" i="4"/>
  <c r="L24" i="4"/>
  <c r="K24" i="4"/>
  <c r="J24" i="4"/>
  <c r="I24" i="4"/>
  <c r="I23" i="4"/>
  <c r="I22" i="4"/>
  <c r="I21" i="4"/>
  <c r="I20" i="4"/>
  <c r="I19" i="4"/>
  <c r="W46" i="4"/>
  <c r="V45" i="4"/>
  <c r="W45" i="4" s="1"/>
  <c r="U44" i="4"/>
  <c r="V44" i="4" s="1"/>
  <c r="W44" i="4" s="1"/>
  <c r="T43" i="4"/>
  <c r="U43" i="4" s="1"/>
  <c r="V43" i="4" s="1"/>
  <c r="W43" i="4" s="1"/>
  <c r="S42" i="4"/>
  <c r="T42" i="4" s="1"/>
  <c r="U42" i="4" s="1"/>
  <c r="V42" i="4" s="1"/>
  <c r="W42" i="4" s="1"/>
  <c r="R41" i="4"/>
  <c r="S41" i="4" s="1"/>
  <c r="T41" i="4" s="1"/>
  <c r="U41" i="4" s="1"/>
  <c r="V41" i="4" s="1"/>
  <c r="W41" i="4" s="1"/>
  <c r="Q40" i="4"/>
  <c r="R40" i="4" s="1"/>
  <c r="S40" i="4" s="1"/>
  <c r="T40" i="4" s="1"/>
  <c r="U40" i="4" s="1"/>
  <c r="V40" i="4" s="1"/>
  <c r="W40" i="4" s="1"/>
  <c r="P39" i="4"/>
  <c r="Q39" i="4" s="1"/>
  <c r="R39" i="4" s="1"/>
  <c r="S39" i="4" s="1"/>
  <c r="T39" i="4" s="1"/>
  <c r="U39" i="4" s="1"/>
  <c r="V39" i="4" s="1"/>
  <c r="W39" i="4" s="1"/>
  <c r="O38" i="4"/>
  <c r="P38" i="4" s="1"/>
  <c r="Q38" i="4" s="1"/>
  <c r="R38" i="4" s="1"/>
  <c r="S38" i="4" s="1"/>
  <c r="T38" i="4" s="1"/>
  <c r="U38" i="4" s="1"/>
  <c r="V38" i="4" s="1"/>
  <c r="W38" i="4" s="1"/>
  <c r="N37" i="4"/>
  <c r="O37" i="4" s="1"/>
  <c r="P37" i="4" s="1"/>
  <c r="Q37" i="4" s="1"/>
  <c r="R37" i="4" s="1"/>
  <c r="S37" i="4" s="1"/>
  <c r="T37" i="4" s="1"/>
  <c r="U37" i="4" s="1"/>
  <c r="V37" i="4" s="1"/>
  <c r="W37" i="4" s="1"/>
  <c r="M36" i="4"/>
  <c r="N36" i="4" s="1"/>
  <c r="O36" i="4" s="1"/>
  <c r="P36" i="4" s="1"/>
  <c r="Q36" i="4" s="1"/>
  <c r="R36" i="4" s="1"/>
  <c r="S36" i="4" s="1"/>
  <c r="T36" i="4" s="1"/>
  <c r="U36" i="4" s="1"/>
  <c r="V36" i="4" s="1"/>
  <c r="W36" i="4" s="1"/>
  <c r="L35" i="4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W35" i="4" s="1"/>
  <c r="K34" i="4"/>
  <c r="L34" i="4" s="1"/>
  <c r="M34" i="4" s="1"/>
  <c r="N34" i="4" s="1"/>
  <c r="O34" i="4" s="1"/>
  <c r="P34" i="4" s="1"/>
  <c r="Q34" i="4" s="1"/>
  <c r="R34" i="4" s="1"/>
  <c r="S34" i="4" s="1"/>
  <c r="T34" i="4" s="1"/>
  <c r="U34" i="4" s="1"/>
  <c r="V34" i="4" s="1"/>
  <c r="W34" i="4" s="1"/>
  <c r="W30" i="4"/>
  <c r="V29" i="4"/>
  <c r="W29" i="4" s="1"/>
  <c r="U28" i="4"/>
  <c r="V28" i="4" s="1"/>
  <c r="W28" i="4" s="1"/>
  <c r="T27" i="4"/>
  <c r="U27" i="4" s="1"/>
  <c r="V27" i="4" s="1"/>
  <c r="W27" i="4" s="1"/>
  <c r="S26" i="4"/>
  <c r="T26" i="4" s="1"/>
  <c r="U26" i="4" s="1"/>
  <c r="V26" i="4" s="1"/>
  <c r="W26" i="4" s="1"/>
  <c r="R25" i="4"/>
  <c r="S25" i="4" s="1"/>
  <c r="T25" i="4" s="1"/>
  <c r="U25" i="4" s="1"/>
  <c r="V25" i="4" s="1"/>
  <c r="W25" i="4" s="1"/>
  <c r="Q24" i="4"/>
  <c r="R24" i="4" s="1"/>
  <c r="S24" i="4" s="1"/>
  <c r="T24" i="4" s="1"/>
  <c r="U24" i="4" s="1"/>
  <c r="V24" i="4" s="1"/>
  <c r="W24" i="4" s="1"/>
  <c r="P23" i="4"/>
  <c r="Q23" i="4" s="1"/>
  <c r="R23" i="4" s="1"/>
  <c r="S23" i="4" s="1"/>
  <c r="T23" i="4" s="1"/>
  <c r="U23" i="4" s="1"/>
  <c r="V23" i="4" s="1"/>
  <c r="W23" i="4" s="1"/>
  <c r="O22" i="4"/>
  <c r="P22" i="4" s="1"/>
  <c r="Q22" i="4" s="1"/>
  <c r="R22" i="4" s="1"/>
  <c r="S22" i="4" s="1"/>
  <c r="T22" i="4" s="1"/>
  <c r="U22" i="4" s="1"/>
  <c r="V22" i="4" s="1"/>
  <c r="W22" i="4" s="1"/>
  <c r="N21" i="4"/>
  <c r="O21" i="4" s="1"/>
  <c r="P21" i="4" s="1"/>
  <c r="Q21" i="4" s="1"/>
  <c r="R21" i="4" s="1"/>
  <c r="S21" i="4" s="1"/>
  <c r="T21" i="4" s="1"/>
  <c r="U21" i="4" s="1"/>
  <c r="V21" i="4" s="1"/>
  <c r="W21" i="4" s="1"/>
  <c r="M20" i="4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L19" i="4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W19" i="4" s="1"/>
  <c r="K18" i="4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N14" i="4"/>
  <c r="N13" i="4"/>
  <c r="N12" i="4"/>
  <c r="N11" i="4"/>
  <c r="N10" i="4"/>
  <c r="M10" i="4"/>
  <c r="M9" i="4"/>
  <c r="L14" i="4"/>
  <c r="L13" i="4"/>
  <c r="L12" i="4"/>
  <c r="L11" i="4"/>
  <c r="L10" i="4"/>
  <c r="L9" i="4"/>
  <c r="K16" i="4"/>
  <c r="K15" i="4"/>
  <c r="K14" i="4"/>
  <c r="K13" i="4"/>
  <c r="K12" i="4"/>
  <c r="K11" i="4"/>
  <c r="K10" i="4"/>
  <c r="K9" i="4"/>
  <c r="J16" i="4"/>
  <c r="J15" i="4"/>
  <c r="J14" i="4"/>
  <c r="J13" i="4"/>
  <c r="J12" i="4"/>
  <c r="J11" i="4"/>
  <c r="J10" i="4"/>
  <c r="J9" i="4"/>
  <c r="I15" i="4"/>
  <c r="I14" i="4"/>
  <c r="I13" i="4"/>
  <c r="I12" i="4"/>
  <c r="I11" i="4"/>
  <c r="I10" i="4"/>
  <c r="I9" i="4"/>
  <c r="O6" i="4"/>
  <c r="V16" i="4"/>
  <c r="U16" i="4"/>
  <c r="T16" i="4"/>
  <c r="S16" i="4"/>
  <c r="R16" i="4"/>
  <c r="Q16" i="4"/>
  <c r="P16" i="4"/>
  <c r="O16" i="4"/>
  <c r="U15" i="4"/>
  <c r="T15" i="4"/>
  <c r="S15" i="4"/>
  <c r="R15" i="4"/>
  <c r="Q15" i="4"/>
  <c r="P15" i="4"/>
  <c r="O15" i="4"/>
  <c r="W14" i="4"/>
  <c r="T14" i="4"/>
  <c r="S14" i="4"/>
  <c r="R14" i="4"/>
  <c r="Q14" i="4"/>
  <c r="P14" i="4"/>
  <c r="O14" i="4"/>
  <c r="V13" i="4"/>
  <c r="W13" i="4" s="1"/>
  <c r="S13" i="4"/>
  <c r="R13" i="4"/>
  <c r="Q13" i="4"/>
  <c r="P13" i="4"/>
  <c r="O13" i="4"/>
  <c r="N16" i="4"/>
  <c r="M16" i="4"/>
  <c r="L16" i="4"/>
  <c r="I16" i="4"/>
  <c r="U12" i="4"/>
  <c r="V12" i="4" s="1"/>
  <c r="W12" i="4" s="1"/>
  <c r="R12" i="4"/>
  <c r="Q12" i="4"/>
  <c r="P12" i="4"/>
  <c r="O12" i="4"/>
  <c r="N15" i="4"/>
  <c r="M15" i="4"/>
  <c r="L15" i="4"/>
  <c r="T11" i="4"/>
  <c r="U11" i="4" s="1"/>
  <c r="V11" i="4" s="1"/>
  <c r="W11" i="4" s="1"/>
  <c r="Q11" i="4"/>
  <c r="P11" i="4"/>
  <c r="O11" i="4"/>
  <c r="M14" i="4"/>
  <c r="S10" i="4"/>
  <c r="T10" i="4" s="1"/>
  <c r="U10" i="4" s="1"/>
  <c r="V10" i="4" s="1"/>
  <c r="W10" i="4" s="1"/>
  <c r="P10" i="4"/>
  <c r="O10" i="4"/>
  <c r="R9" i="4"/>
  <c r="S9" i="4" s="1"/>
  <c r="T9" i="4" s="1"/>
  <c r="U9" i="4" s="1"/>
  <c r="V9" i="4" s="1"/>
  <c r="W9" i="4" s="1"/>
  <c r="O9" i="4"/>
  <c r="Q8" i="4"/>
  <c r="R8" i="4" s="1"/>
  <c r="S8" i="4" s="1"/>
  <c r="T8" i="4" s="1"/>
  <c r="U8" i="4" s="1"/>
  <c r="V8" i="4" s="1"/>
  <c r="W8" i="4" s="1"/>
  <c r="P7" i="4"/>
  <c r="Q7" i="4" s="1"/>
  <c r="R7" i="4" s="1"/>
  <c r="S7" i="4" s="1"/>
  <c r="T7" i="4" s="1"/>
  <c r="U7" i="4" s="1"/>
  <c r="V7" i="4" s="1"/>
  <c r="W7" i="4" s="1"/>
  <c r="N9" i="4"/>
  <c r="N8" i="4"/>
  <c r="M8" i="4"/>
  <c r="L8" i="4"/>
  <c r="K8" i="4"/>
  <c r="J8" i="4"/>
  <c r="I8" i="4"/>
  <c r="M7" i="4"/>
  <c r="L7" i="4"/>
  <c r="K7" i="4"/>
  <c r="J7" i="4"/>
  <c r="I7" i="4"/>
  <c r="P6" i="4"/>
  <c r="Q6" i="4" s="1"/>
  <c r="R6" i="4" s="1"/>
  <c r="S6" i="4" s="1"/>
  <c r="T6" i="4" s="1"/>
  <c r="U6" i="4" s="1"/>
  <c r="V6" i="4" s="1"/>
  <c r="W6" i="4" s="1"/>
  <c r="L6" i="4"/>
  <c r="K6" i="4"/>
  <c r="J6" i="4"/>
  <c r="I6" i="4"/>
  <c r="N5" i="4"/>
  <c r="K5" i="4"/>
  <c r="J5" i="4"/>
  <c r="I5" i="4"/>
  <c r="M4" i="4"/>
  <c r="N4" i="4" s="1"/>
  <c r="J4" i="4"/>
  <c r="I4" i="4"/>
  <c r="L3" i="4"/>
  <c r="M3" i="4" s="1"/>
  <c r="N3" i="4" s="1"/>
  <c r="O3" i="4" s="1"/>
  <c r="I3" i="4"/>
  <c r="K2" i="4"/>
  <c r="L2" i="4" s="1"/>
  <c r="M2" i="4" s="1"/>
  <c r="N2" i="4" s="1"/>
  <c r="O2" i="4" s="1"/>
  <c r="P2" i="4" l="1"/>
  <c r="Q2" i="4" s="1"/>
  <c r="R2" i="4" s="1"/>
  <c r="S2" i="4" s="1"/>
  <c r="T2" i="4" s="1"/>
  <c r="U2" i="4" s="1"/>
  <c r="V2" i="4" s="1"/>
  <c r="W2" i="4" s="1"/>
  <c r="O4" i="4"/>
  <c r="P4" i="4" s="1"/>
  <c r="Q4" i="4" s="1"/>
  <c r="R4" i="4" s="1"/>
  <c r="S4" i="4" s="1"/>
  <c r="T4" i="4" s="1"/>
  <c r="U4" i="4" s="1"/>
  <c r="V4" i="4" s="1"/>
  <c r="W4" i="4" s="1"/>
  <c r="P3" i="4"/>
  <c r="Q3" i="4" s="1"/>
  <c r="R3" i="4" s="1"/>
  <c r="S3" i="4" s="1"/>
  <c r="T3" i="4" s="1"/>
  <c r="U3" i="4" s="1"/>
  <c r="V3" i="4" s="1"/>
  <c r="W3" i="4" s="1"/>
  <c r="O5" i="4"/>
  <c r="P5" i="4" s="1"/>
  <c r="Q5" i="4" s="1"/>
  <c r="R5" i="4" s="1"/>
  <c r="S5" i="4" s="1"/>
  <c r="T5" i="4" s="1"/>
  <c r="U5" i="4" s="1"/>
  <c r="V5" i="4" s="1"/>
  <c r="W5" i="4" s="1"/>
</calcChain>
</file>

<file path=xl/sharedStrings.xml><?xml version="1.0" encoding="utf-8"?>
<sst xmlns="http://schemas.openxmlformats.org/spreadsheetml/2006/main" count="66" uniqueCount="34">
  <si>
    <t>운임 산정 기준</t>
    <phoneticPr fontId="1" type="noConversion"/>
  </si>
  <si>
    <t>기본요금</t>
    <phoneticPr fontId="1" type="noConversion"/>
  </si>
  <si>
    <t>고속도로</t>
    <phoneticPr fontId="1" type="noConversion"/>
  </si>
  <si>
    <t>수원역</t>
    <phoneticPr fontId="1" type="noConversion"/>
  </si>
  <si>
    <t>한일타운</t>
    <phoneticPr fontId="1" type="noConversion"/>
  </si>
  <si>
    <t>일반요금
카드2200
현금2300
기본
30km
후 5km씩
100원
가산</t>
    <phoneticPr fontId="1" type="noConversion"/>
  </si>
  <si>
    <t>청소년</t>
    <phoneticPr fontId="1" type="noConversion"/>
  </si>
  <si>
    <t>초등요금</t>
    <phoneticPr fontId="1" type="noConversion"/>
  </si>
  <si>
    <t>중고요금</t>
    <phoneticPr fontId="1" type="noConversion"/>
  </si>
  <si>
    <t>거리에 따른 요금표 (일반현금승차시 100원씩 추가하시면 되며, 중고등현금승차시 일반현금요금 적용 / 어린이현금승차시 1600원에 100원씩 가산)</t>
    <phoneticPr fontId="1" type="noConversion"/>
  </si>
  <si>
    <t>어린이</t>
    <phoneticPr fontId="1" type="noConversion"/>
  </si>
  <si>
    <t>경기북부청</t>
    <phoneticPr fontId="1" type="noConversion"/>
  </si>
  <si>
    <t>장암주공5</t>
    <phoneticPr fontId="1" type="noConversion"/>
  </si>
  <si>
    <t>극동.동성</t>
    <phoneticPr fontId="1" type="noConversion"/>
  </si>
  <si>
    <t>추동아파트</t>
    <phoneticPr fontId="1" type="noConversion"/>
  </si>
  <si>
    <t>불암산TG</t>
    <phoneticPr fontId="1" type="noConversion"/>
  </si>
  <si>
    <t>구리TG</t>
    <phoneticPr fontId="1" type="noConversion"/>
  </si>
  <si>
    <t>성남TG</t>
    <phoneticPr fontId="1" type="noConversion"/>
  </si>
  <si>
    <t>청계TG</t>
    <phoneticPr fontId="1" type="noConversion"/>
  </si>
  <si>
    <t>의왕TG</t>
    <phoneticPr fontId="1" type="noConversion"/>
  </si>
  <si>
    <t>인재개발원</t>
    <phoneticPr fontId="1" type="noConversion"/>
  </si>
  <si>
    <t>장안문</t>
    <phoneticPr fontId="1" type="noConversion"/>
  </si>
  <si>
    <t>수원병무청</t>
    <phoneticPr fontId="1" type="noConversion"/>
  </si>
  <si>
    <t>청소년
요금
카드1750
현금2300
기본
30km
후 5km씩
80원
가산
현금시
모든
요금
일반요금
적용</t>
    <phoneticPr fontId="1" type="noConversion"/>
  </si>
  <si>
    <t>초등생
요금
카드1550
현금1600
기본
30km
후 5km씩
50원
가산
현금
승차시는
100원씩
가산됨</t>
    <phoneticPr fontId="1" type="noConversion"/>
  </si>
  <si>
    <t>송산1,9</t>
    <phoneticPr fontId="1" type="noConversion"/>
  </si>
  <si>
    <t>평일 (9대)</t>
  </si>
  <si>
    <t>횟수</t>
  </si>
  <si>
    <t>토요일 및 공휴일 (8대)</t>
  </si>
  <si>
    <t>경기북부청</t>
  </si>
  <si>
    <t>수원역</t>
  </si>
  <si>
    <t>직통8401</t>
  </si>
  <si>
    <t>8401번
의정-수원</t>
    <phoneticPr fontId="1" type="noConversion"/>
  </si>
  <si>
    <t>8409번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</si>
</sst>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176" formatCode="0.00_ "/>
    <numFmt numFmtId="177" formatCode="General\ &quot;km&quot;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 shrinkToFit="1"/>
    </xf>
    <xf numFmtId="42" fontId="0" fillId="0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42" fontId="0" fillId="0" borderId="0" xfId="0" applyNumberFormat="1" applyFill="1" applyBorder="1" applyAlignment="1">
      <alignment horizontal="center" vertical="center" shrinkToFit="1"/>
    </xf>
    <xf numFmtId="20" fontId="0" fillId="0" borderId="0" xfId="0" applyNumberFormat="1" applyFill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shrinkToFit="1"/>
    </xf>
    <xf numFmtId="0" fontId="0" fillId="0" borderId="9" xfId="0" applyBorder="1" applyAlignment="1">
      <alignment vertical="center" wrapText="1"/>
    </xf>
    <xf numFmtId="177" fontId="0" fillId="0" borderId="0" xfId="0" applyNumberFormat="1" applyFill="1" applyBorder="1" applyAlignment="1">
      <alignment horizontal="center" vertical="center" shrinkToFit="1"/>
    </xf>
    <xf numFmtId="0" fontId="0" fillId="0" borderId="0" xfId="0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20" fontId="0" fillId="6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4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zoomScale="70" zoomScaleNormal="70" workbookViewId="0">
      <selection activeCell="A4" sqref="A4"/>
    </sheetView>
  </sheetViews>
  <sheetFormatPr defaultRowHeight="16.5" x14ac:dyDescent="0.3"/>
  <cols>
    <col min="2" max="3" width="10" customWidth="1"/>
    <col min="5" max="6" width="10" customWidth="1"/>
    <col min="8" max="8" width="9" customWidth="1"/>
    <col min="9" max="19" width="9" style="1" customWidth="1"/>
  </cols>
  <sheetData>
    <row r="1" spans="1:27" ht="16.5" customHeight="1" x14ac:dyDescent="0.3">
      <c r="A1" s="23" t="s">
        <v>32</v>
      </c>
      <c r="B1" s="25" t="s">
        <v>26</v>
      </c>
      <c r="C1" s="26"/>
      <c r="D1" s="27" t="s">
        <v>27</v>
      </c>
      <c r="E1" s="25" t="s">
        <v>28</v>
      </c>
      <c r="F1" s="26"/>
      <c r="H1" s="29" t="s">
        <v>9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0"/>
    </row>
    <row r="2" spans="1:27" ht="17.45" customHeight="1" x14ac:dyDescent="0.3">
      <c r="A2" s="24"/>
      <c r="B2" s="35" t="s">
        <v>29</v>
      </c>
      <c r="C2" s="35" t="s">
        <v>30</v>
      </c>
      <c r="D2" s="28"/>
      <c r="E2" s="35" t="s">
        <v>29</v>
      </c>
      <c r="F2" s="34" t="s">
        <v>30</v>
      </c>
      <c r="H2" s="21" t="s">
        <v>5</v>
      </c>
      <c r="I2" s="14" t="s">
        <v>25</v>
      </c>
      <c r="J2" s="10">
        <v>1.2</v>
      </c>
      <c r="K2" s="10">
        <f>$J$2+$K$3</f>
        <v>2.2000000000000002</v>
      </c>
      <c r="L2" s="10">
        <f>+K2+$L$4</f>
        <v>3</v>
      </c>
      <c r="M2" s="10">
        <f>+L2+$M$5</f>
        <v>4.4000000000000004</v>
      </c>
      <c r="N2" s="10">
        <f>+M2+$N$6</f>
        <v>17.100000000000001</v>
      </c>
      <c r="O2" s="10">
        <f>+N2+$O$7</f>
        <v>24.6</v>
      </c>
      <c r="P2" s="10">
        <f t="shared" ref="P2:P7" si="0">+O2+$P$8</f>
        <v>46.3</v>
      </c>
      <c r="Q2" s="10">
        <f t="shared" ref="Q2:Q8" si="1">+P2+$Q$9</f>
        <v>58</v>
      </c>
      <c r="R2" s="10">
        <f t="shared" ref="R2:R9" si="2">+Q2+$R$10</f>
        <v>65.099999999999994</v>
      </c>
      <c r="S2" s="10">
        <f t="shared" ref="S2:S10" si="3">+R2+$S$11</f>
        <v>69.3</v>
      </c>
      <c r="T2" s="10">
        <f t="shared" ref="T2:T11" si="4">+S2+$T$12</f>
        <v>71</v>
      </c>
      <c r="U2" s="10">
        <f t="shared" ref="U2:U12" si="5">+T2+$U$13</f>
        <v>72.8</v>
      </c>
      <c r="V2" s="10">
        <f t="shared" ref="V2:V13" si="6">+U2+$V$14</f>
        <v>74.5</v>
      </c>
      <c r="W2" s="10">
        <f t="shared" ref="W2:W14" si="7">+V2+$W$15</f>
        <v>75.900000000000006</v>
      </c>
      <c r="X2" s="10"/>
      <c r="Y2" s="18" t="s">
        <v>0</v>
      </c>
      <c r="Z2" s="19"/>
      <c r="AA2" s="20"/>
    </row>
    <row r="3" spans="1:27" x14ac:dyDescent="0.3">
      <c r="A3" s="31" t="s">
        <v>33</v>
      </c>
      <c r="B3" s="31"/>
      <c r="C3" s="31">
        <v>0.20833333333333334</v>
      </c>
      <c r="D3" s="32">
        <v>1</v>
      </c>
      <c r="E3" s="31"/>
      <c r="F3" s="31">
        <v>0.20833333333333334</v>
      </c>
      <c r="H3" s="22"/>
      <c r="I3" s="3">
        <f t="shared" ref="I3:L8" si="8">$AA$3</f>
        <v>2200</v>
      </c>
      <c r="J3" s="2" t="s">
        <v>11</v>
      </c>
      <c r="K3" s="10">
        <v>1</v>
      </c>
      <c r="L3" s="10">
        <f>+K3+$L$4</f>
        <v>1.8</v>
      </c>
      <c r="M3" s="10">
        <f t="shared" ref="M3:M4" si="9">+L3+$M$5</f>
        <v>3.2</v>
      </c>
      <c r="N3" s="10">
        <f t="shared" ref="N3:N5" si="10">+M3+$N$6</f>
        <v>15.899999999999999</v>
      </c>
      <c r="O3" s="10">
        <f>+N3+$O$7</f>
        <v>23.4</v>
      </c>
      <c r="P3" s="10">
        <f t="shared" si="0"/>
        <v>45.099999999999994</v>
      </c>
      <c r="Q3" s="10">
        <f t="shared" si="1"/>
        <v>56.8</v>
      </c>
      <c r="R3" s="10">
        <f t="shared" si="2"/>
        <v>63.9</v>
      </c>
      <c r="S3" s="10">
        <f t="shared" si="3"/>
        <v>68.099999999999994</v>
      </c>
      <c r="T3" s="10">
        <f t="shared" si="4"/>
        <v>69.8</v>
      </c>
      <c r="U3" s="10">
        <f t="shared" si="5"/>
        <v>71.599999999999994</v>
      </c>
      <c r="V3" s="10">
        <f t="shared" si="6"/>
        <v>73.3</v>
      </c>
      <c r="W3" s="10">
        <f t="shared" si="7"/>
        <v>74.7</v>
      </c>
      <c r="X3" s="10"/>
      <c r="Y3" s="4" t="s">
        <v>1</v>
      </c>
      <c r="Z3" s="11">
        <v>30</v>
      </c>
      <c r="AA3" s="4">
        <v>2200</v>
      </c>
    </row>
    <row r="4" spans="1:27" x14ac:dyDescent="0.3">
      <c r="A4" s="33" t="s">
        <v>31</v>
      </c>
      <c r="B4" s="31">
        <v>0.18055555555555555</v>
      </c>
      <c r="C4" s="31">
        <v>0.25694444444444442</v>
      </c>
      <c r="D4" s="32">
        <v>2</v>
      </c>
      <c r="E4" s="31">
        <v>0.18055555555555555</v>
      </c>
      <c r="F4" s="31">
        <v>0.2638888888888889</v>
      </c>
      <c r="H4" s="22"/>
      <c r="I4" s="3">
        <f t="shared" si="8"/>
        <v>2200</v>
      </c>
      <c r="J4" s="3">
        <f t="shared" si="8"/>
        <v>2200</v>
      </c>
      <c r="K4" s="2" t="s">
        <v>13</v>
      </c>
      <c r="L4" s="10">
        <v>0.8</v>
      </c>
      <c r="M4" s="10">
        <f t="shared" si="9"/>
        <v>2.2000000000000002</v>
      </c>
      <c r="N4" s="10">
        <f t="shared" si="10"/>
        <v>14.899999999999999</v>
      </c>
      <c r="O4" s="10">
        <f>+N4+$O$7</f>
        <v>22.4</v>
      </c>
      <c r="P4" s="10">
        <f t="shared" si="0"/>
        <v>44.099999999999994</v>
      </c>
      <c r="Q4" s="10">
        <f t="shared" si="1"/>
        <v>55.8</v>
      </c>
      <c r="R4" s="10">
        <f t="shared" si="2"/>
        <v>62.9</v>
      </c>
      <c r="S4" s="10">
        <f t="shared" si="3"/>
        <v>67.099999999999994</v>
      </c>
      <c r="T4" s="10">
        <f t="shared" si="4"/>
        <v>68.8</v>
      </c>
      <c r="U4" s="10">
        <f t="shared" si="5"/>
        <v>70.599999999999994</v>
      </c>
      <c r="V4" s="10">
        <f t="shared" si="6"/>
        <v>72.3</v>
      </c>
      <c r="W4" s="10">
        <f t="shared" si="7"/>
        <v>73.7</v>
      </c>
      <c r="X4" s="10"/>
      <c r="Y4" s="4" t="s">
        <v>8</v>
      </c>
      <c r="Z4" s="11">
        <v>30</v>
      </c>
      <c r="AA4" s="4">
        <v>1750</v>
      </c>
    </row>
    <row r="5" spans="1:27" x14ac:dyDescent="0.3">
      <c r="A5" s="30"/>
      <c r="B5" s="31">
        <v>0.19444444444444445</v>
      </c>
      <c r="C5" s="31">
        <v>0.28472222222222221</v>
      </c>
      <c r="D5" s="32">
        <v>3</v>
      </c>
      <c r="E5" s="31">
        <v>0.19444444444444445</v>
      </c>
      <c r="F5" s="31">
        <v>0.29166666666666669</v>
      </c>
      <c r="H5" s="22"/>
      <c r="I5" s="3">
        <f t="shared" si="8"/>
        <v>2200</v>
      </c>
      <c r="J5" s="3">
        <f t="shared" si="8"/>
        <v>2200</v>
      </c>
      <c r="K5" s="3">
        <f t="shared" si="8"/>
        <v>2200</v>
      </c>
      <c r="L5" s="2" t="s">
        <v>14</v>
      </c>
      <c r="M5" s="10">
        <v>1.4</v>
      </c>
      <c r="N5" s="10">
        <f t="shared" si="10"/>
        <v>14.1</v>
      </c>
      <c r="O5" s="10">
        <f>+N5+$O$7</f>
        <v>21.6</v>
      </c>
      <c r="P5" s="10">
        <f t="shared" si="0"/>
        <v>43.3</v>
      </c>
      <c r="Q5" s="10">
        <f t="shared" si="1"/>
        <v>55</v>
      </c>
      <c r="R5" s="10">
        <f t="shared" si="2"/>
        <v>62.1</v>
      </c>
      <c r="S5" s="10">
        <f t="shared" si="3"/>
        <v>66.3</v>
      </c>
      <c r="T5" s="10">
        <f t="shared" si="4"/>
        <v>68</v>
      </c>
      <c r="U5" s="10">
        <f t="shared" si="5"/>
        <v>69.8</v>
      </c>
      <c r="V5" s="10">
        <f t="shared" si="6"/>
        <v>71.5</v>
      </c>
      <c r="W5" s="10">
        <f t="shared" si="7"/>
        <v>72.900000000000006</v>
      </c>
      <c r="X5" s="10"/>
      <c r="Y5" s="4" t="s">
        <v>7</v>
      </c>
      <c r="Z5" s="11">
        <v>30</v>
      </c>
      <c r="AA5" s="4">
        <v>1550</v>
      </c>
    </row>
    <row r="6" spans="1:27" x14ac:dyDescent="0.3">
      <c r="A6" s="36"/>
      <c r="B6" s="31">
        <v>0.20833333333333334</v>
      </c>
      <c r="C6" s="33">
        <v>0.2986111111111111</v>
      </c>
      <c r="D6" s="32">
        <v>4</v>
      </c>
      <c r="E6" s="31">
        <v>0.20833333333333334</v>
      </c>
      <c r="F6" s="33">
        <v>0.2986111111111111</v>
      </c>
      <c r="H6" s="22"/>
      <c r="I6" s="3">
        <f t="shared" si="8"/>
        <v>2200</v>
      </c>
      <c r="J6" s="3">
        <f t="shared" si="8"/>
        <v>2200</v>
      </c>
      <c r="K6" s="3">
        <f t="shared" si="8"/>
        <v>2200</v>
      </c>
      <c r="L6" s="3">
        <f t="shared" si="8"/>
        <v>2200</v>
      </c>
      <c r="M6" s="2" t="s">
        <v>12</v>
      </c>
      <c r="N6" s="10">
        <v>12.7</v>
      </c>
      <c r="O6" s="10">
        <f>+N6+$O$7</f>
        <v>20.2</v>
      </c>
      <c r="P6" s="10">
        <f t="shared" si="0"/>
        <v>41.9</v>
      </c>
      <c r="Q6" s="10">
        <f t="shared" si="1"/>
        <v>53.599999999999994</v>
      </c>
      <c r="R6" s="10">
        <f t="shared" si="2"/>
        <v>60.699999999999996</v>
      </c>
      <c r="S6" s="10">
        <f t="shared" si="3"/>
        <v>64.899999999999991</v>
      </c>
      <c r="T6" s="10">
        <f t="shared" si="4"/>
        <v>66.599999999999994</v>
      </c>
      <c r="U6" s="10">
        <f t="shared" si="5"/>
        <v>68.399999999999991</v>
      </c>
      <c r="V6" s="10">
        <f t="shared" si="6"/>
        <v>70.099999999999994</v>
      </c>
      <c r="W6" s="10">
        <f t="shared" si="7"/>
        <v>71.5</v>
      </c>
      <c r="X6" s="10"/>
      <c r="Y6" s="5" t="s">
        <v>2</v>
      </c>
      <c r="Z6" s="12">
        <v>5</v>
      </c>
      <c r="AA6" s="5">
        <v>100</v>
      </c>
    </row>
    <row r="7" spans="1:27" x14ac:dyDescent="0.3">
      <c r="A7" s="36"/>
      <c r="B7" s="31">
        <v>0.22222222222222221</v>
      </c>
      <c r="C7" s="31">
        <v>0.3125</v>
      </c>
      <c r="D7" s="32">
        <v>5</v>
      </c>
      <c r="E7" s="31">
        <v>0.22916666666666666</v>
      </c>
      <c r="F7" s="31">
        <v>0.31944444444444442</v>
      </c>
      <c r="H7" s="22"/>
      <c r="I7" s="3">
        <f t="shared" si="8"/>
        <v>2200</v>
      </c>
      <c r="J7" s="3">
        <f t="shared" si="8"/>
        <v>2200</v>
      </c>
      <c r="K7" s="3">
        <f t="shared" si="8"/>
        <v>2200</v>
      </c>
      <c r="L7" s="3">
        <f t="shared" si="8"/>
        <v>2200</v>
      </c>
      <c r="M7" s="3">
        <f>$AA$3</f>
        <v>2200</v>
      </c>
      <c r="N7" s="2" t="s">
        <v>15</v>
      </c>
      <c r="O7" s="10">
        <v>7.5</v>
      </c>
      <c r="P7" s="10">
        <f t="shared" si="0"/>
        <v>29.2</v>
      </c>
      <c r="Q7" s="10">
        <f t="shared" si="1"/>
        <v>40.9</v>
      </c>
      <c r="R7" s="10">
        <f t="shared" si="2"/>
        <v>48</v>
      </c>
      <c r="S7" s="10">
        <f t="shared" si="3"/>
        <v>52.2</v>
      </c>
      <c r="T7" s="10">
        <f t="shared" si="4"/>
        <v>53.900000000000006</v>
      </c>
      <c r="U7" s="10">
        <f t="shared" si="5"/>
        <v>55.7</v>
      </c>
      <c r="V7" s="10">
        <f t="shared" si="6"/>
        <v>57.400000000000006</v>
      </c>
      <c r="W7" s="10">
        <f t="shared" si="7"/>
        <v>58.800000000000004</v>
      </c>
      <c r="X7" s="10"/>
      <c r="Y7" s="6" t="s">
        <v>6</v>
      </c>
      <c r="Z7" s="13">
        <v>5</v>
      </c>
      <c r="AA7" s="7">
        <v>80</v>
      </c>
    </row>
    <row r="8" spans="1:27" x14ac:dyDescent="0.3">
      <c r="A8" s="36"/>
      <c r="B8" s="31">
        <v>0.23611111111111113</v>
      </c>
      <c r="C8" s="31">
        <v>0.33333333333333337</v>
      </c>
      <c r="D8" s="32">
        <v>6</v>
      </c>
      <c r="E8" s="31">
        <v>0.25</v>
      </c>
      <c r="F8" s="31">
        <v>0.34722222222222221</v>
      </c>
      <c r="H8" s="22"/>
      <c r="I8" s="3">
        <f t="shared" si="8"/>
        <v>2200</v>
      </c>
      <c r="J8" s="3">
        <f t="shared" si="8"/>
        <v>2200</v>
      </c>
      <c r="K8" s="3">
        <f t="shared" si="8"/>
        <v>2200</v>
      </c>
      <c r="L8" s="3">
        <f t="shared" si="8"/>
        <v>2200</v>
      </c>
      <c r="M8" s="3">
        <f>$AA$3</f>
        <v>2200</v>
      </c>
      <c r="N8" s="3">
        <f>$AA$3</f>
        <v>2200</v>
      </c>
      <c r="O8" s="3" t="s">
        <v>16</v>
      </c>
      <c r="P8" s="10">
        <v>21.7</v>
      </c>
      <c r="Q8" s="10">
        <f t="shared" si="1"/>
        <v>33.4</v>
      </c>
      <c r="R8" s="10">
        <f t="shared" si="2"/>
        <v>40.5</v>
      </c>
      <c r="S8" s="10">
        <f t="shared" si="3"/>
        <v>44.7</v>
      </c>
      <c r="T8" s="10">
        <f t="shared" si="4"/>
        <v>46.400000000000006</v>
      </c>
      <c r="U8" s="10">
        <f t="shared" si="5"/>
        <v>48.2</v>
      </c>
      <c r="V8" s="10">
        <f t="shared" si="6"/>
        <v>49.900000000000006</v>
      </c>
      <c r="W8" s="10">
        <f t="shared" si="7"/>
        <v>51.300000000000004</v>
      </c>
      <c r="X8" s="10"/>
      <c r="Y8" s="6" t="s">
        <v>10</v>
      </c>
      <c r="Z8" s="13">
        <v>5</v>
      </c>
      <c r="AA8" s="7">
        <v>50</v>
      </c>
    </row>
    <row r="9" spans="1:27" x14ac:dyDescent="0.3">
      <c r="A9" s="36"/>
      <c r="B9" s="31">
        <v>0.25</v>
      </c>
      <c r="C9" s="31">
        <v>0.35416666666666669</v>
      </c>
      <c r="D9" s="32">
        <v>7</v>
      </c>
      <c r="E9" s="33">
        <v>0.27083333333333331</v>
      </c>
      <c r="F9" s="31">
        <v>0.36805555555555552</v>
      </c>
      <c r="H9" s="22"/>
      <c r="I9" s="3">
        <f>$AA$3+4*$AA$6</f>
        <v>2600</v>
      </c>
      <c r="J9" s="3">
        <f>$AA$3+4*$AA$6</f>
        <v>2600</v>
      </c>
      <c r="K9" s="3">
        <f>$AA$3+3*$AA$6</f>
        <v>2500</v>
      </c>
      <c r="L9" s="3">
        <f>$AA$3+3*$AA$6</f>
        <v>2500</v>
      </c>
      <c r="M9" s="3">
        <f>$AA$3+3*$AA$6</f>
        <v>2500</v>
      </c>
      <c r="N9" s="3">
        <f>$AA$3</f>
        <v>2200</v>
      </c>
      <c r="O9" s="3">
        <f>$AA$3</f>
        <v>2200</v>
      </c>
      <c r="P9" s="3" t="s">
        <v>17</v>
      </c>
      <c r="Q9" s="10">
        <v>11.7</v>
      </c>
      <c r="R9" s="10">
        <f t="shared" si="2"/>
        <v>18.799999999999997</v>
      </c>
      <c r="S9" s="10">
        <f t="shared" si="3"/>
        <v>22.999999999999996</v>
      </c>
      <c r="T9" s="10">
        <f t="shared" si="4"/>
        <v>24.699999999999996</v>
      </c>
      <c r="U9" s="10">
        <f t="shared" si="5"/>
        <v>26.499999999999996</v>
      </c>
      <c r="V9" s="10">
        <f t="shared" si="6"/>
        <v>28.199999999999996</v>
      </c>
      <c r="W9" s="10">
        <f t="shared" si="7"/>
        <v>29.599999999999994</v>
      </c>
      <c r="X9" s="10"/>
    </row>
    <row r="10" spans="1:27" x14ac:dyDescent="0.3">
      <c r="A10" s="36"/>
      <c r="B10" s="33">
        <v>0.27083333333333331</v>
      </c>
      <c r="C10" s="31">
        <v>0.375</v>
      </c>
      <c r="D10" s="32">
        <v>8</v>
      </c>
      <c r="E10" s="31">
        <v>0.27777777777777779</v>
      </c>
      <c r="F10" s="31">
        <v>0.3888888888888889</v>
      </c>
      <c r="H10" s="22"/>
      <c r="I10" s="3">
        <f>$AA$3+6*$AA$6</f>
        <v>2800</v>
      </c>
      <c r="J10" s="3">
        <f>$AA$3+6*$AA$6</f>
        <v>2800</v>
      </c>
      <c r="K10" s="3">
        <f>$AA$3+6*$AA$6</f>
        <v>2800</v>
      </c>
      <c r="L10" s="3">
        <f>$AA$3+6*$AA$6</f>
        <v>2800</v>
      </c>
      <c r="M10" s="3">
        <f>$AA$3+5*$AA$6</f>
        <v>2700</v>
      </c>
      <c r="N10" s="3">
        <f>$AA$3+3*$AA$6</f>
        <v>2500</v>
      </c>
      <c r="O10" s="3">
        <f>$AA$3+1*$AA$6</f>
        <v>2300</v>
      </c>
      <c r="P10" s="3">
        <f t="shared" ref="P10:V16" si="11">$AA$3</f>
        <v>2200</v>
      </c>
      <c r="Q10" s="3" t="s">
        <v>18</v>
      </c>
      <c r="R10" s="10">
        <v>7.1</v>
      </c>
      <c r="S10" s="10">
        <f t="shared" si="3"/>
        <v>11.3</v>
      </c>
      <c r="T10" s="10">
        <f t="shared" si="4"/>
        <v>13</v>
      </c>
      <c r="U10" s="10">
        <f t="shared" si="5"/>
        <v>14.8</v>
      </c>
      <c r="V10" s="10">
        <f t="shared" si="6"/>
        <v>16.5</v>
      </c>
      <c r="W10" s="10">
        <f t="shared" si="7"/>
        <v>17.899999999999999</v>
      </c>
      <c r="X10" s="10"/>
    </row>
    <row r="11" spans="1:27" x14ac:dyDescent="0.3">
      <c r="A11" s="36"/>
      <c r="B11" s="31">
        <v>0.27777777777777779</v>
      </c>
      <c r="C11" s="31">
        <v>0.39583333333333337</v>
      </c>
      <c r="D11" s="32">
        <v>9</v>
      </c>
      <c r="E11" s="31">
        <v>0.30555555555555552</v>
      </c>
      <c r="F11" s="31">
        <v>0.40972222222222221</v>
      </c>
      <c r="H11" s="22"/>
      <c r="I11" s="3">
        <f>$AA$3+8*$AA$6</f>
        <v>3000</v>
      </c>
      <c r="J11" s="3">
        <f>$AA$3+7*$AA$6</f>
        <v>2900</v>
      </c>
      <c r="K11" s="3">
        <f>$AA$3+7*$AA$6</f>
        <v>2900</v>
      </c>
      <c r="L11" s="3">
        <f>$AA$3+7*$AA$6</f>
        <v>2900</v>
      </c>
      <c r="M11" s="3">
        <f>$AA$3+7*$AA$6</f>
        <v>2900</v>
      </c>
      <c r="N11" s="3">
        <f>$AA$3+4*$AA$6</f>
        <v>2600</v>
      </c>
      <c r="O11" s="3">
        <f>$AA$3+3*$AA$6</f>
        <v>2500</v>
      </c>
      <c r="P11" s="3">
        <f t="shared" si="11"/>
        <v>2200</v>
      </c>
      <c r="Q11" s="3">
        <f t="shared" si="11"/>
        <v>2200</v>
      </c>
      <c r="R11" s="3" t="s">
        <v>19</v>
      </c>
      <c r="S11" s="10">
        <v>4.2</v>
      </c>
      <c r="T11" s="10">
        <f t="shared" si="4"/>
        <v>5.9</v>
      </c>
      <c r="U11" s="10">
        <f t="shared" si="5"/>
        <v>7.7</v>
      </c>
      <c r="V11" s="10">
        <f t="shared" si="6"/>
        <v>9.4</v>
      </c>
      <c r="W11" s="10">
        <f t="shared" si="7"/>
        <v>10.8</v>
      </c>
      <c r="X11" s="10"/>
    </row>
    <row r="12" spans="1:27" x14ac:dyDescent="0.3">
      <c r="A12" s="36"/>
      <c r="B12" s="31">
        <v>0.2986111111111111</v>
      </c>
      <c r="C12" s="31">
        <v>0.41666666666666669</v>
      </c>
      <c r="D12" s="32">
        <v>10</v>
      </c>
      <c r="E12" s="31">
        <v>0.33333333333333331</v>
      </c>
      <c r="F12" s="31">
        <v>0.43055555555555552</v>
      </c>
      <c r="H12" s="22"/>
      <c r="I12" s="3">
        <f>$AA$3+8*$AA$6</f>
        <v>3000</v>
      </c>
      <c r="J12" s="3">
        <f t="shared" ref="J12:L13" si="12">$AA$3+8*$AA$6</f>
        <v>3000</v>
      </c>
      <c r="K12" s="3">
        <f t="shared" si="12"/>
        <v>3000</v>
      </c>
      <c r="L12" s="3">
        <f t="shared" si="12"/>
        <v>3000</v>
      </c>
      <c r="M12" s="3">
        <f>$AA$3+7*$AA$6</f>
        <v>2900</v>
      </c>
      <c r="N12" s="3">
        <f>$AA$3+5*$AA$6</f>
        <v>2700</v>
      </c>
      <c r="O12" s="3">
        <f>$AA$3+3*$AA$6</f>
        <v>2500</v>
      </c>
      <c r="P12" s="3">
        <f t="shared" si="11"/>
        <v>2200</v>
      </c>
      <c r="Q12" s="3">
        <f t="shared" si="11"/>
        <v>2200</v>
      </c>
      <c r="R12" s="3">
        <f t="shared" si="11"/>
        <v>2200</v>
      </c>
      <c r="S12" s="3" t="s">
        <v>20</v>
      </c>
      <c r="T12" s="10">
        <v>1.7</v>
      </c>
      <c r="U12" s="10">
        <f t="shared" si="5"/>
        <v>3.5</v>
      </c>
      <c r="V12" s="10">
        <f t="shared" si="6"/>
        <v>5.2</v>
      </c>
      <c r="W12" s="10">
        <f t="shared" si="7"/>
        <v>6.6</v>
      </c>
      <c r="X12" s="10"/>
    </row>
    <row r="13" spans="1:27" x14ac:dyDescent="0.3">
      <c r="A13" s="36"/>
      <c r="B13" s="31">
        <v>0.31944444444444448</v>
      </c>
      <c r="C13" s="31">
        <v>0.43750000000000006</v>
      </c>
      <c r="D13" s="32">
        <v>11</v>
      </c>
      <c r="E13" s="31">
        <v>0.3611111111111111</v>
      </c>
      <c r="F13" s="31">
        <v>0.45833333333333331</v>
      </c>
      <c r="H13" s="22"/>
      <c r="I13" s="3">
        <f>$AA$3+9*$AA$6</f>
        <v>3100</v>
      </c>
      <c r="J13" s="3">
        <f t="shared" si="12"/>
        <v>3000</v>
      </c>
      <c r="K13" s="3">
        <f t="shared" si="12"/>
        <v>3000</v>
      </c>
      <c r="L13" s="3">
        <f t="shared" si="12"/>
        <v>3000</v>
      </c>
      <c r="M13" s="3">
        <f>$AA$3+8*$AA$6</f>
        <v>3000</v>
      </c>
      <c r="N13" s="3">
        <f>$AA$3+5*$AA$6</f>
        <v>2700</v>
      </c>
      <c r="O13" s="3">
        <f>$AA$3+4*$AA$6</f>
        <v>2600</v>
      </c>
      <c r="P13" s="3">
        <f t="shared" si="11"/>
        <v>2200</v>
      </c>
      <c r="Q13" s="3">
        <f t="shared" si="11"/>
        <v>2200</v>
      </c>
      <c r="R13" s="3">
        <f t="shared" si="11"/>
        <v>2200</v>
      </c>
      <c r="S13" s="3">
        <f t="shared" si="11"/>
        <v>2200</v>
      </c>
      <c r="T13" s="3" t="s">
        <v>4</v>
      </c>
      <c r="U13" s="10">
        <v>1.8</v>
      </c>
      <c r="V13" s="10">
        <f t="shared" si="6"/>
        <v>3.5</v>
      </c>
      <c r="W13" s="10">
        <f t="shared" si="7"/>
        <v>4.9000000000000004</v>
      </c>
      <c r="X13" s="10"/>
    </row>
    <row r="14" spans="1:27" x14ac:dyDescent="0.3">
      <c r="A14" s="36"/>
      <c r="B14" s="31">
        <v>0.35416666666666669</v>
      </c>
      <c r="C14" s="31">
        <v>0.46527777777777779</v>
      </c>
      <c r="D14" s="32">
        <v>12</v>
      </c>
      <c r="E14" s="31">
        <v>0.3888888888888889</v>
      </c>
      <c r="F14" s="31">
        <v>0.4861111111111111</v>
      </c>
      <c r="H14" s="22"/>
      <c r="I14" s="3">
        <f>$AA$3+9*$AA$6</f>
        <v>3100</v>
      </c>
      <c r="J14" s="3">
        <f t="shared" ref="J14:K16" si="13">$AA$3+9*$AA$6</f>
        <v>3100</v>
      </c>
      <c r="K14" s="3">
        <f t="shared" si="13"/>
        <v>3100</v>
      </c>
      <c r="L14" s="3">
        <f>$AA$3+8*$AA$6</f>
        <v>3000</v>
      </c>
      <c r="M14" s="3">
        <f>$AA$3+8*$AA$6</f>
        <v>3000</v>
      </c>
      <c r="N14" s="3">
        <f>$AA$3+6*$AA$6</f>
        <v>2800</v>
      </c>
      <c r="O14" s="3">
        <f>$AA$3+4*$AA$6</f>
        <v>2600</v>
      </c>
      <c r="P14" s="3">
        <f t="shared" si="11"/>
        <v>2200</v>
      </c>
      <c r="Q14" s="3">
        <f t="shared" si="11"/>
        <v>2200</v>
      </c>
      <c r="R14" s="3">
        <f t="shared" si="11"/>
        <v>2200</v>
      </c>
      <c r="S14" s="3">
        <f t="shared" si="11"/>
        <v>2200</v>
      </c>
      <c r="T14" s="3">
        <f t="shared" si="11"/>
        <v>2200</v>
      </c>
      <c r="U14" s="3" t="s">
        <v>21</v>
      </c>
      <c r="V14" s="10">
        <v>1.7</v>
      </c>
      <c r="W14" s="10">
        <f t="shared" si="7"/>
        <v>3.0999999999999996</v>
      </c>
    </row>
    <row r="15" spans="1:27" x14ac:dyDescent="0.3">
      <c r="A15" s="36"/>
      <c r="B15" s="31">
        <v>0.38194444444444442</v>
      </c>
      <c r="C15" s="31">
        <v>0.49305555555555552</v>
      </c>
      <c r="D15" s="32">
        <v>13</v>
      </c>
      <c r="E15" s="31">
        <v>0.41666666666666669</v>
      </c>
      <c r="F15" s="31">
        <v>0.51388888888888895</v>
      </c>
      <c r="H15" s="22"/>
      <c r="I15" s="3">
        <f>$AA$3+9*$AA$6</f>
        <v>3100</v>
      </c>
      <c r="J15" s="3">
        <f t="shared" si="13"/>
        <v>3100</v>
      </c>
      <c r="K15" s="3">
        <f t="shared" si="13"/>
        <v>3100</v>
      </c>
      <c r="L15" s="3">
        <f>$AA$3+9*$AA$6</f>
        <v>3100</v>
      </c>
      <c r="M15" s="3">
        <f>$AA$3+8*$AA$6</f>
        <v>3000</v>
      </c>
      <c r="N15" s="3">
        <f>$AA$3+6*$AA$6</f>
        <v>2800</v>
      </c>
      <c r="O15" s="3">
        <f>$AA$3+4*$AA$6</f>
        <v>2600</v>
      </c>
      <c r="P15" s="3">
        <f t="shared" si="11"/>
        <v>2200</v>
      </c>
      <c r="Q15" s="3">
        <f t="shared" si="11"/>
        <v>2200</v>
      </c>
      <c r="R15" s="3">
        <f t="shared" si="11"/>
        <v>2200</v>
      </c>
      <c r="S15" s="3">
        <f t="shared" si="11"/>
        <v>2200</v>
      </c>
      <c r="T15" s="3">
        <f t="shared" si="11"/>
        <v>2200</v>
      </c>
      <c r="U15" s="3">
        <f t="shared" si="11"/>
        <v>2200</v>
      </c>
      <c r="V15" s="3" t="s">
        <v>22</v>
      </c>
      <c r="W15" s="10">
        <v>1.4</v>
      </c>
      <c r="X15" s="10"/>
    </row>
    <row r="16" spans="1:27" x14ac:dyDescent="0.3">
      <c r="A16" s="36"/>
      <c r="B16" s="31">
        <v>0.40972222222222227</v>
      </c>
      <c r="C16" s="31">
        <v>0.51388888888888895</v>
      </c>
      <c r="D16" s="32">
        <v>14</v>
      </c>
      <c r="E16" s="31">
        <v>0.4375</v>
      </c>
      <c r="F16" s="31">
        <v>0.54166666666666663</v>
      </c>
      <c r="H16" s="22"/>
      <c r="I16" s="3">
        <f>$AA$3+10*$AA$6</f>
        <v>3200</v>
      </c>
      <c r="J16" s="3">
        <f t="shared" si="13"/>
        <v>3100</v>
      </c>
      <c r="K16" s="3">
        <f t="shared" si="13"/>
        <v>3100</v>
      </c>
      <c r="L16" s="3">
        <f>$AA$3+9*$AA$6</f>
        <v>3100</v>
      </c>
      <c r="M16" s="3">
        <f>$AA$3+9*$AA$6</f>
        <v>3100</v>
      </c>
      <c r="N16" s="3">
        <f>$AA$3+6*$AA$6</f>
        <v>2800</v>
      </c>
      <c r="O16" s="3">
        <f>$AA$3+5*$AA$6</f>
        <v>2700</v>
      </c>
      <c r="P16" s="3">
        <f t="shared" si="11"/>
        <v>2200</v>
      </c>
      <c r="Q16" s="3">
        <f t="shared" si="11"/>
        <v>2200</v>
      </c>
      <c r="R16" s="3">
        <f t="shared" si="11"/>
        <v>2200</v>
      </c>
      <c r="S16" s="3">
        <f t="shared" si="11"/>
        <v>2200</v>
      </c>
      <c r="T16" s="3">
        <f t="shared" si="11"/>
        <v>2200</v>
      </c>
      <c r="U16" s="3">
        <f t="shared" si="11"/>
        <v>2200</v>
      </c>
      <c r="V16" s="3">
        <f t="shared" si="11"/>
        <v>2200</v>
      </c>
      <c r="W16" s="3" t="s">
        <v>3</v>
      </c>
      <c r="X16" s="8"/>
    </row>
    <row r="17" spans="1:25" x14ac:dyDescent="0.3">
      <c r="A17" s="36"/>
      <c r="B17" s="31">
        <v>0.4375</v>
      </c>
      <c r="C17" s="31">
        <v>0.54166666666666663</v>
      </c>
      <c r="D17" s="32">
        <v>15</v>
      </c>
      <c r="E17" s="31">
        <v>0.45833333333333298</v>
      </c>
      <c r="F17" s="31">
        <v>0.56249999999999967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10"/>
      <c r="X17" s="10"/>
    </row>
    <row r="18" spans="1:25" ht="17.45" customHeight="1" x14ac:dyDescent="0.3">
      <c r="A18" s="36"/>
      <c r="B18" s="31">
        <v>0.45833333333333331</v>
      </c>
      <c r="C18" s="31">
        <v>0.5625</v>
      </c>
      <c r="D18" s="32">
        <v>16</v>
      </c>
      <c r="E18" s="31">
        <v>0.47916666666666702</v>
      </c>
      <c r="F18" s="31">
        <v>0.5833333333333337</v>
      </c>
      <c r="H18" s="22" t="s">
        <v>23</v>
      </c>
      <c r="I18" s="14" t="s">
        <v>25</v>
      </c>
      <c r="J18" s="10">
        <v>1.2</v>
      </c>
      <c r="K18" s="10">
        <f>$J$2+$K$3</f>
        <v>2.2000000000000002</v>
      </c>
      <c r="L18" s="10">
        <f>+K18+$L$4</f>
        <v>3</v>
      </c>
      <c r="M18" s="10">
        <f>+L18+$M$5</f>
        <v>4.4000000000000004</v>
      </c>
      <c r="N18" s="10">
        <f>+M18+$N$6</f>
        <v>17.100000000000001</v>
      </c>
      <c r="O18" s="10">
        <f>+N18+$O$7</f>
        <v>24.6</v>
      </c>
      <c r="P18" s="10">
        <f t="shared" ref="P18:P23" si="14">+O18+$P$8</f>
        <v>46.3</v>
      </c>
      <c r="Q18" s="10">
        <f t="shared" ref="Q18:Q24" si="15">+P18+$Q$9</f>
        <v>58</v>
      </c>
      <c r="R18" s="10">
        <f t="shared" ref="R18:R25" si="16">+Q18+$R$10</f>
        <v>65.099999999999994</v>
      </c>
      <c r="S18" s="10">
        <f t="shared" ref="S18:S26" si="17">+R18+$S$11</f>
        <v>69.3</v>
      </c>
      <c r="T18" s="10">
        <f t="shared" ref="T18:T27" si="18">+S18+$T$12</f>
        <v>71</v>
      </c>
      <c r="U18" s="10">
        <f t="shared" ref="U18:U28" si="19">+T18+$U$13</f>
        <v>72.8</v>
      </c>
      <c r="V18" s="10">
        <f t="shared" ref="V18:V29" si="20">+U18+$V$14</f>
        <v>74.5</v>
      </c>
      <c r="W18" s="10">
        <f t="shared" ref="W18:W30" si="21">+V18+$W$15</f>
        <v>75.900000000000006</v>
      </c>
      <c r="X18" s="10"/>
    </row>
    <row r="19" spans="1:25" x14ac:dyDescent="0.3">
      <c r="A19" s="36"/>
      <c r="B19" s="31">
        <v>0.47916666666666669</v>
      </c>
      <c r="C19" s="31">
        <v>0.58333333333333337</v>
      </c>
      <c r="D19" s="32">
        <v>17</v>
      </c>
      <c r="E19" s="31">
        <v>0.5</v>
      </c>
      <c r="F19" s="31">
        <v>0.60416666666666663</v>
      </c>
      <c r="H19" s="22"/>
      <c r="I19" s="3">
        <f t="shared" ref="I19:I24" si="22">$AA$4</f>
        <v>1750</v>
      </c>
      <c r="J19" s="2" t="s">
        <v>11</v>
      </c>
      <c r="K19" s="10">
        <v>1</v>
      </c>
      <c r="L19" s="10">
        <f>+K19+$L$4</f>
        <v>1.8</v>
      </c>
      <c r="M19" s="10">
        <f t="shared" ref="M19:M20" si="23">+L19+$M$5</f>
        <v>3.2</v>
      </c>
      <c r="N19" s="10">
        <f t="shared" ref="N19:N21" si="24">+M19+$N$6</f>
        <v>15.899999999999999</v>
      </c>
      <c r="O19" s="10">
        <f>+N19+$O$7</f>
        <v>23.4</v>
      </c>
      <c r="P19" s="10">
        <f t="shared" si="14"/>
        <v>45.099999999999994</v>
      </c>
      <c r="Q19" s="10">
        <f t="shared" si="15"/>
        <v>56.8</v>
      </c>
      <c r="R19" s="10">
        <f t="shared" si="16"/>
        <v>63.9</v>
      </c>
      <c r="S19" s="10">
        <f t="shared" si="17"/>
        <v>68.099999999999994</v>
      </c>
      <c r="T19" s="10">
        <f t="shared" si="18"/>
        <v>69.8</v>
      </c>
      <c r="U19" s="10">
        <f t="shared" si="19"/>
        <v>71.599999999999994</v>
      </c>
      <c r="V19" s="10">
        <f t="shared" si="20"/>
        <v>73.3</v>
      </c>
      <c r="W19" s="10">
        <f t="shared" si="21"/>
        <v>74.7</v>
      </c>
      <c r="X19" s="8"/>
      <c r="Y19" s="10"/>
    </row>
    <row r="20" spans="1:25" x14ac:dyDescent="0.3">
      <c r="A20" s="36"/>
      <c r="B20" s="31">
        <v>0.5</v>
      </c>
      <c r="C20" s="31">
        <v>0.60416666666666663</v>
      </c>
      <c r="D20" s="32">
        <v>18</v>
      </c>
      <c r="E20" s="31">
        <v>0.52083333333333404</v>
      </c>
      <c r="F20" s="31">
        <v>0.62500000000000067</v>
      </c>
      <c r="H20" s="22"/>
      <c r="I20" s="3">
        <f t="shared" si="22"/>
        <v>1750</v>
      </c>
      <c r="J20" s="3">
        <f>$AA$4</f>
        <v>1750</v>
      </c>
      <c r="K20" s="2" t="s">
        <v>13</v>
      </c>
      <c r="L20" s="10">
        <v>0.8</v>
      </c>
      <c r="M20" s="10">
        <f t="shared" si="23"/>
        <v>2.2000000000000002</v>
      </c>
      <c r="N20" s="10">
        <f t="shared" si="24"/>
        <v>14.899999999999999</v>
      </c>
      <c r="O20" s="10">
        <f>+N20+$O$7</f>
        <v>22.4</v>
      </c>
      <c r="P20" s="10">
        <f t="shared" si="14"/>
        <v>44.099999999999994</v>
      </c>
      <c r="Q20" s="10">
        <f t="shared" si="15"/>
        <v>55.8</v>
      </c>
      <c r="R20" s="10">
        <f t="shared" si="16"/>
        <v>62.9</v>
      </c>
      <c r="S20" s="10">
        <f t="shared" si="17"/>
        <v>67.099999999999994</v>
      </c>
      <c r="T20" s="10">
        <f t="shared" si="18"/>
        <v>68.8</v>
      </c>
      <c r="U20" s="10">
        <f t="shared" si="19"/>
        <v>70.599999999999994</v>
      </c>
      <c r="V20" s="10">
        <f t="shared" si="20"/>
        <v>72.3</v>
      </c>
      <c r="W20" s="10">
        <f t="shared" si="21"/>
        <v>73.7</v>
      </c>
      <c r="X20" s="10"/>
    </row>
    <row r="21" spans="1:25" x14ac:dyDescent="0.3">
      <c r="A21" s="36"/>
      <c r="B21" s="31">
        <v>0.52083333333333304</v>
      </c>
      <c r="C21" s="31">
        <v>0.62499999999999967</v>
      </c>
      <c r="D21" s="32">
        <v>19</v>
      </c>
      <c r="E21" s="31">
        <v>0.54166666666666696</v>
      </c>
      <c r="F21" s="31">
        <v>0.64583333333333359</v>
      </c>
      <c r="H21" s="22"/>
      <c r="I21" s="3">
        <f t="shared" si="22"/>
        <v>1750</v>
      </c>
      <c r="J21" s="3">
        <f>$AA$4</f>
        <v>1750</v>
      </c>
      <c r="K21" s="3">
        <f>$AA$4</f>
        <v>1750</v>
      </c>
      <c r="L21" s="2" t="s">
        <v>14</v>
      </c>
      <c r="M21" s="10">
        <v>1.4</v>
      </c>
      <c r="N21" s="10">
        <f t="shared" si="24"/>
        <v>14.1</v>
      </c>
      <c r="O21" s="10">
        <f>+N21+$O$7</f>
        <v>21.6</v>
      </c>
      <c r="P21" s="10">
        <f t="shared" si="14"/>
        <v>43.3</v>
      </c>
      <c r="Q21" s="10">
        <f t="shared" si="15"/>
        <v>55</v>
      </c>
      <c r="R21" s="10">
        <f t="shared" si="16"/>
        <v>62.1</v>
      </c>
      <c r="S21" s="10">
        <f t="shared" si="17"/>
        <v>66.3</v>
      </c>
      <c r="T21" s="10">
        <f t="shared" si="18"/>
        <v>68</v>
      </c>
      <c r="U21" s="10">
        <f t="shared" si="19"/>
        <v>69.8</v>
      </c>
      <c r="V21" s="10">
        <f t="shared" si="20"/>
        <v>71.5</v>
      </c>
      <c r="W21" s="10">
        <f t="shared" si="21"/>
        <v>72.900000000000006</v>
      </c>
      <c r="X21" s="10"/>
    </row>
    <row r="22" spans="1:25" x14ac:dyDescent="0.3">
      <c r="A22" s="36"/>
      <c r="B22" s="31">
        <v>0.54166666666666696</v>
      </c>
      <c r="C22" s="31">
        <v>0.64583333333333359</v>
      </c>
      <c r="D22" s="32">
        <v>20</v>
      </c>
      <c r="E22" s="31">
        <v>0.5625</v>
      </c>
      <c r="F22" s="31">
        <v>0.66666666666666663</v>
      </c>
      <c r="H22" s="22"/>
      <c r="I22" s="3">
        <f t="shared" si="22"/>
        <v>1750</v>
      </c>
      <c r="J22" s="3">
        <f>$AA$4</f>
        <v>1750</v>
      </c>
      <c r="K22" s="3">
        <f>$AA$4</f>
        <v>1750</v>
      </c>
      <c r="L22" s="3">
        <f>$AA$4</f>
        <v>1750</v>
      </c>
      <c r="M22" s="2" t="s">
        <v>12</v>
      </c>
      <c r="N22" s="10">
        <v>12.7</v>
      </c>
      <c r="O22" s="10">
        <f>+N22+$O$7</f>
        <v>20.2</v>
      </c>
      <c r="P22" s="10">
        <f t="shared" si="14"/>
        <v>41.9</v>
      </c>
      <c r="Q22" s="10">
        <f t="shared" si="15"/>
        <v>53.599999999999994</v>
      </c>
      <c r="R22" s="10">
        <f t="shared" si="16"/>
        <v>60.699999999999996</v>
      </c>
      <c r="S22" s="10">
        <f t="shared" si="17"/>
        <v>64.899999999999991</v>
      </c>
      <c r="T22" s="10">
        <f t="shared" si="18"/>
        <v>66.599999999999994</v>
      </c>
      <c r="U22" s="10">
        <f t="shared" si="19"/>
        <v>68.399999999999991</v>
      </c>
      <c r="V22" s="10">
        <f t="shared" si="20"/>
        <v>70.099999999999994</v>
      </c>
      <c r="W22" s="10">
        <f t="shared" si="21"/>
        <v>71.5</v>
      </c>
      <c r="X22" s="10"/>
    </row>
    <row r="23" spans="1:25" x14ac:dyDescent="0.3">
      <c r="A23" s="36"/>
      <c r="B23" s="31">
        <v>0.5625</v>
      </c>
      <c r="C23" s="31">
        <v>0.66666666666666663</v>
      </c>
      <c r="D23" s="32">
        <v>21</v>
      </c>
      <c r="E23" s="31">
        <v>0.59722222222222221</v>
      </c>
      <c r="F23" s="31">
        <v>0.70138888888888884</v>
      </c>
      <c r="H23" s="22"/>
      <c r="I23" s="3">
        <f t="shared" si="22"/>
        <v>1750</v>
      </c>
      <c r="J23" s="3">
        <f>$AA$4</f>
        <v>1750</v>
      </c>
      <c r="K23" s="3">
        <f>$AA$4</f>
        <v>1750</v>
      </c>
      <c r="L23" s="3">
        <f>$AA$4</f>
        <v>1750</v>
      </c>
      <c r="M23" s="3">
        <f>$AA$4</f>
        <v>1750</v>
      </c>
      <c r="N23" s="2" t="s">
        <v>15</v>
      </c>
      <c r="O23" s="10">
        <v>7.5</v>
      </c>
      <c r="P23" s="10">
        <f t="shared" si="14"/>
        <v>29.2</v>
      </c>
      <c r="Q23" s="10">
        <f t="shared" si="15"/>
        <v>40.9</v>
      </c>
      <c r="R23" s="10">
        <f t="shared" si="16"/>
        <v>48</v>
      </c>
      <c r="S23" s="10">
        <f t="shared" si="17"/>
        <v>52.2</v>
      </c>
      <c r="T23" s="10">
        <f t="shared" si="18"/>
        <v>53.900000000000006</v>
      </c>
      <c r="U23" s="10">
        <f t="shared" si="19"/>
        <v>55.7</v>
      </c>
      <c r="V23" s="10">
        <f t="shared" si="20"/>
        <v>57.400000000000006</v>
      </c>
      <c r="W23" s="10">
        <f t="shared" si="21"/>
        <v>58.800000000000004</v>
      </c>
      <c r="X23" s="10"/>
    </row>
    <row r="24" spans="1:25" x14ac:dyDescent="0.3">
      <c r="A24" s="36"/>
      <c r="B24" s="31">
        <v>0.58333333333333304</v>
      </c>
      <c r="C24" s="31">
        <v>0.68749999999999967</v>
      </c>
      <c r="D24" s="32">
        <v>22</v>
      </c>
      <c r="E24" s="31">
        <v>0.625</v>
      </c>
      <c r="F24" s="31">
        <v>0.73611111111111116</v>
      </c>
      <c r="H24" s="22"/>
      <c r="I24" s="3">
        <f t="shared" si="22"/>
        <v>1750</v>
      </c>
      <c r="J24" s="3">
        <f>$AA$4</f>
        <v>1750</v>
      </c>
      <c r="K24" s="3">
        <f>$AA$4</f>
        <v>1750</v>
      </c>
      <c r="L24" s="3">
        <f>$AA$4</f>
        <v>1750</v>
      </c>
      <c r="M24" s="3">
        <f>$AA$4</f>
        <v>1750</v>
      </c>
      <c r="N24" s="3">
        <f>$AA$4</f>
        <v>1750</v>
      </c>
      <c r="O24" s="3" t="s">
        <v>16</v>
      </c>
      <c r="P24" s="10">
        <v>21.7</v>
      </c>
      <c r="Q24" s="10">
        <f t="shared" si="15"/>
        <v>33.4</v>
      </c>
      <c r="R24" s="10">
        <f t="shared" si="16"/>
        <v>40.5</v>
      </c>
      <c r="S24" s="10">
        <f t="shared" si="17"/>
        <v>44.7</v>
      </c>
      <c r="T24" s="10">
        <f t="shared" si="18"/>
        <v>46.400000000000006</v>
      </c>
      <c r="U24" s="10">
        <f t="shared" si="19"/>
        <v>48.2</v>
      </c>
      <c r="V24" s="10">
        <f t="shared" si="20"/>
        <v>49.900000000000006</v>
      </c>
      <c r="W24" s="10">
        <f t="shared" si="21"/>
        <v>51.300000000000004</v>
      </c>
      <c r="X24" s="10"/>
    </row>
    <row r="25" spans="1:25" x14ac:dyDescent="0.3">
      <c r="A25" s="36"/>
      <c r="B25" s="31">
        <v>0.61111111111111105</v>
      </c>
      <c r="C25" s="31">
        <v>0.71527777777777768</v>
      </c>
      <c r="D25" s="32">
        <v>23</v>
      </c>
      <c r="E25" s="31">
        <v>0.65277777777777801</v>
      </c>
      <c r="F25" s="31">
        <v>0.76388888888888906</v>
      </c>
      <c r="H25" s="22"/>
      <c r="I25" s="3">
        <f>$AA$4+4*$AA$7</f>
        <v>2070</v>
      </c>
      <c r="J25" s="3">
        <f>$AA$4+4*$AA$7</f>
        <v>2070</v>
      </c>
      <c r="K25" s="3">
        <f>$AA$4+3*$AA$7</f>
        <v>1990</v>
      </c>
      <c r="L25" s="3">
        <f>$AA$4+3*$AA$7</f>
        <v>1990</v>
      </c>
      <c r="M25" s="3">
        <f>$AA$4+3*$AA$7</f>
        <v>1990</v>
      </c>
      <c r="N25" s="3">
        <f>$AA$4</f>
        <v>1750</v>
      </c>
      <c r="O25" s="3">
        <f>$AA$4</f>
        <v>1750</v>
      </c>
      <c r="P25" s="3" t="s">
        <v>17</v>
      </c>
      <c r="Q25" s="10">
        <v>11.7</v>
      </c>
      <c r="R25" s="10">
        <f t="shared" si="16"/>
        <v>18.799999999999997</v>
      </c>
      <c r="S25" s="10">
        <f t="shared" si="17"/>
        <v>22.999999999999996</v>
      </c>
      <c r="T25" s="10">
        <f t="shared" si="18"/>
        <v>24.699999999999996</v>
      </c>
      <c r="U25" s="10">
        <f t="shared" si="19"/>
        <v>26.499999999999996</v>
      </c>
      <c r="V25" s="10">
        <f t="shared" si="20"/>
        <v>28.199999999999996</v>
      </c>
      <c r="W25" s="10">
        <f t="shared" si="21"/>
        <v>29.599999999999994</v>
      </c>
      <c r="X25" s="10"/>
    </row>
    <row r="26" spans="1:25" x14ac:dyDescent="0.3">
      <c r="A26" s="36"/>
      <c r="B26" s="31">
        <v>0.63194444444444442</v>
      </c>
      <c r="C26" s="31">
        <v>0.73611111111111105</v>
      </c>
      <c r="D26" s="32">
        <v>24</v>
      </c>
      <c r="E26" s="31">
        <v>0.68055555555555602</v>
      </c>
      <c r="F26" s="33">
        <v>0.78472222222222265</v>
      </c>
      <c r="H26" s="22"/>
      <c r="I26" s="3">
        <f>$AA$4+6*$AA$7</f>
        <v>2230</v>
      </c>
      <c r="J26" s="3">
        <f>$AA$4+6*$AA$7</f>
        <v>2230</v>
      </c>
      <c r="K26" s="3">
        <f>$AA$4+6*$AA$7</f>
        <v>2230</v>
      </c>
      <c r="L26" s="3">
        <f>$AA$4+6*$AA$7</f>
        <v>2230</v>
      </c>
      <c r="M26" s="3">
        <f>$AA$4+5*$AA$7</f>
        <v>2150</v>
      </c>
      <c r="N26" s="3">
        <f>$AA$4+3*$AA$7</f>
        <v>1990</v>
      </c>
      <c r="O26" s="3">
        <f>$AA$4+1*$AA$7</f>
        <v>1830</v>
      </c>
      <c r="P26" s="3">
        <f t="shared" ref="P26:P32" si="25">$AA$4</f>
        <v>1750</v>
      </c>
      <c r="Q26" s="3" t="s">
        <v>18</v>
      </c>
      <c r="R26" s="10">
        <v>7.1</v>
      </c>
      <c r="S26" s="10">
        <f t="shared" si="17"/>
        <v>11.3</v>
      </c>
      <c r="T26" s="10">
        <f t="shared" si="18"/>
        <v>13</v>
      </c>
      <c r="U26" s="10">
        <f t="shared" si="19"/>
        <v>14.8</v>
      </c>
      <c r="V26" s="10">
        <f t="shared" si="20"/>
        <v>16.5</v>
      </c>
      <c r="W26" s="10">
        <f t="shared" si="21"/>
        <v>17.899999999999999</v>
      </c>
      <c r="X26" s="10"/>
    </row>
    <row r="27" spans="1:25" x14ac:dyDescent="0.3">
      <c r="A27" s="36"/>
      <c r="B27" s="31">
        <v>0.65277777777777779</v>
      </c>
      <c r="C27" s="31">
        <v>0.76388888888888884</v>
      </c>
      <c r="D27" s="32">
        <v>25</v>
      </c>
      <c r="E27" s="31">
        <v>0.70833333333333304</v>
      </c>
      <c r="F27" s="31">
        <v>0.79166666666666641</v>
      </c>
      <c r="H27" s="22"/>
      <c r="I27" s="3">
        <f>$AA$4+8*$AA$7</f>
        <v>2390</v>
      </c>
      <c r="J27" s="3">
        <f>$AA$4+7*$AA$7</f>
        <v>2310</v>
      </c>
      <c r="K27" s="3">
        <f>$AA$4+7*$AA$7</f>
        <v>2310</v>
      </c>
      <c r="L27" s="3">
        <f>$AA$4+7*$AA$7</f>
        <v>2310</v>
      </c>
      <c r="M27" s="3">
        <f>$AA$4+7*$AA$7</f>
        <v>2310</v>
      </c>
      <c r="N27" s="3">
        <f>$AA$4+4*$AA$7</f>
        <v>2070</v>
      </c>
      <c r="O27" s="3">
        <f>$AA$4+3*$AA$7</f>
        <v>1990</v>
      </c>
      <c r="P27" s="3">
        <f t="shared" si="25"/>
        <v>1750</v>
      </c>
      <c r="Q27" s="3">
        <f t="shared" ref="Q27:Q32" si="26">$AA$4</f>
        <v>1750</v>
      </c>
      <c r="R27" s="3" t="s">
        <v>19</v>
      </c>
      <c r="S27" s="10">
        <v>4.2</v>
      </c>
      <c r="T27" s="10">
        <f t="shared" si="18"/>
        <v>5.9</v>
      </c>
      <c r="U27" s="10">
        <f t="shared" si="19"/>
        <v>7.7</v>
      </c>
      <c r="V27" s="10">
        <f t="shared" si="20"/>
        <v>9.4</v>
      </c>
      <c r="W27" s="10">
        <f t="shared" si="21"/>
        <v>10.8</v>
      </c>
      <c r="X27" s="10"/>
    </row>
    <row r="28" spans="1:25" x14ac:dyDescent="0.3">
      <c r="A28" s="36"/>
      <c r="B28" s="31">
        <v>0.68055555555555547</v>
      </c>
      <c r="C28" s="33">
        <v>0.7847222222222221</v>
      </c>
      <c r="D28" s="32">
        <v>26</v>
      </c>
      <c r="E28" s="33">
        <v>0.71527777777777779</v>
      </c>
      <c r="F28" s="31">
        <v>0.82638888888888884</v>
      </c>
      <c r="H28" s="22"/>
      <c r="I28" s="3">
        <f>$AA$4+8*$AA$7</f>
        <v>2390</v>
      </c>
      <c r="J28" s="3">
        <f t="shared" ref="J28:L29" si="27">$AA$4+8*$AA$7</f>
        <v>2390</v>
      </c>
      <c r="K28" s="3">
        <f t="shared" si="27"/>
        <v>2390</v>
      </c>
      <c r="L28" s="3">
        <f t="shared" si="27"/>
        <v>2390</v>
      </c>
      <c r="M28" s="3">
        <f>$AA$4+7*$AA$7</f>
        <v>2310</v>
      </c>
      <c r="N28" s="3">
        <f>$AA$4+5*$AA$7</f>
        <v>2150</v>
      </c>
      <c r="O28" s="3">
        <f>$AA$4+3*$AA$7</f>
        <v>1990</v>
      </c>
      <c r="P28" s="3">
        <f t="shared" si="25"/>
        <v>1750</v>
      </c>
      <c r="Q28" s="3">
        <f t="shared" si="26"/>
        <v>1750</v>
      </c>
      <c r="R28" s="3">
        <f>$AA$4</f>
        <v>1750</v>
      </c>
      <c r="S28" s="3" t="s">
        <v>20</v>
      </c>
      <c r="T28" s="10">
        <v>1.7</v>
      </c>
      <c r="U28" s="10">
        <f t="shared" si="19"/>
        <v>3.5</v>
      </c>
      <c r="V28" s="10">
        <f t="shared" si="20"/>
        <v>5.2</v>
      </c>
      <c r="W28" s="10">
        <f t="shared" si="21"/>
        <v>6.6</v>
      </c>
      <c r="X28" s="9"/>
    </row>
    <row r="29" spans="1:25" x14ac:dyDescent="0.3">
      <c r="A29" s="36"/>
      <c r="B29" s="31">
        <v>0.70138888888888884</v>
      </c>
      <c r="C29" s="31">
        <v>0.79166666666666663</v>
      </c>
      <c r="D29" s="32">
        <v>27</v>
      </c>
      <c r="E29" s="31">
        <v>0.73611111111111116</v>
      </c>
      <c r="F29" s="31">
        <v>0.84722222222222232</v>
      </c>
      <c r="H29" s="22"/>
      <c r="I29" s="3">
        <f>$AA$4+9*$AA$7</f>
        <v>2470</v>
      </c>
      <c r="J29" s="3">
        <f t="shared" si="27"/>
        <v>2390</v>
      </c>
      <c r="K29" s="3">
        <f t="shared" si="27"/>
        <v>2390</v>
      </c>
      <c r="L29" s="3">
        <f t="shared" si="27"/>
        <v>2390</v>
      </c>
      <c r="M29" s="3">
        <f>$AA$4+8*$AA$7</f>
        <v>2390</v>
      </c>
      <c r="N29" s="3">
        <f>$AA$4+5*$AA$7</f>
        <v>2150</v>
      </c>
      <c r="O29" s="3">
        <f>$AA$4+4*$AA$7</f>
        <v>2070</v>
      </c>
      <c r="P29" s="3">
        <f t="shared" si="25"/>
        <v>1750</v>
      </c>
      <c r="Q29" s="3">
        <f t="shared" si="26"/>
        <v>1750</v>
      </c>
      <c r="R29" s="3">
        <f>$AA$4</f>
        <v>1750</v>
      </c>
      <c r="S29" s="3">
        <f>$AA$4</f>
        <v>1750</v>
      </c>
      <c r="T29" s="3" t="s">
        <v>4</v>
      </c>
      <c r="U29" s="10">
        <v>1.8</v>
      </c>
      <c r="V29" s="10">
        <f t="shared" si="20"/>
        <v>3.5</v>
      </c>
      <c r="W29" s="10">
        <f t="shared" si="21"/>
        <v>4.9000000000000004</v>
      </c>
      <c r="X29" s="10"/>
    </row>
    <row r="30" spans="1:25" x14ac:dyDescent="0.3">
      <c r="A30" s="36"/>
      <c r="B30" s="33">
        <v>0.71527777777777779</v>
      </c>
      <c r="C30" s="31">
        <v>0.8125</v>
      </c>
      <c r="D30" s="32">
        <v>28</v>
      </c>
      <c r="E30" s="31">
        <v>0.76388888888888884</v>
      </c>
      <c r="F30" s="31">
        <v>0.875</v>
      </c>
      <c r="H30" s="22"/>
      <c r="I30" s="3">
        <f>$AA$4+9*$AA$7</f>
        <v>2470</v>
      </c>
      <c r="J30" s="3">
        <f t="shared" ref="J30:K32" si="28">$AA$4+9*$AA$7</f>
        <v>2470</v>
      </c>
      <c r="K30" s="3">
        <f t="shared" si="28"/>
        <v>2470</v>
      </c>
      <c r="L30" s="3">
        <f>$AA$4+8*$AA$7</f>
        <v>2390</v>
      </c>
      <c r="M30" s="3">
        <f>$AA$4+8*$AA$7</f>
        <v>2390</v>
      </c>
      <c r="N30" s="3">
        <f>$AA$4+6*$AA$7</f>
        <v>2230</v>
      </c>
      <c r="O30" s="3">
        <f>$AA$4+4*$AA$7</f>
        <v>2070</v>
      </c>
      <c r="P30" s="3">
        <f t="shared" si="25"/>
        <v>1750</v>
      </c>
      <c r="Q30" s="3">
        <f t="shared" si="26"/>
        <v>1750</v>
      </c>
      <c r="R30" s="3">
        <f>$AA$4</f>
        <v>1750</v>
      </c>
      <c r="S30" s="3">
        <f>$AA$4</f>
        <v>1750</v>
      </c>
      <c r="T30" s="3">
        <f>$AA$4</f>
        <v>1750</v>
      </c>
      <c r="U30" s="3" t="s">
        <v>21</v>
      </c>
      <c r="V30" s="10">
        <v>1.7</v>
      </c>
      <c r="W30" s="10">
        <f t="shared" si="21"/>
        <v>3.0999999999999996</v>
      </c>
      <c r="X30" s="10"/>
    </row>
    <row r="31" spans="1:25" x14ac:dyDescent="0.3">
      <c r="A31" s="36"/>
      <c r="B31" s="31">
        <v>0.72916666666666663</v>
      </c>
      <c r="C31" s="31">
        <v>0.83333333333333326</v>
      </c>
      <c r="D31" s="32">
        <v>29</v>
      </c>
      <c r="E31" s="31">
        <v>0.79166666666666696</v>
      </c>
      <c r="F31" s="31">
        <v>0.90277777777777812</v>
      </c>
      <c r="H31" s="22"/>
      <c r="I31" s="3">
        <f>$AA$4+9*$AA$7</f>
        <v>2470</v>
      </c>
      <c r="J31" s="3">
        <f t="shared" si="28"/>
        <v>2470</v>
      </c>
      <c r="K31" s="3">
        <f t="shared" si="28"/>
        <v>2470</v>
      </c>
      <c r="L31" s="3">
        <f>$AA$4+9*$AA$7</f>
        <v>2470</v>
      </c>
      <c r="M31" s="3">
        <f>$AA$4+8*$AA$7</f>
        <v>2390</v>
      </c>
      <c r="N31" s="3">
        <f>$AA$4+6*$AA$7</f>
        <v>2230</v>
      </c>
      <c r="O31" s="3">
        <f>$AA$4+4*$AA$7</f>
        <v>2070</v>
      </c>
      <c r="P31" s="3">
        <f t="shared" si="25"/>
        <v>1750</v>
      </c>
      <c r="Q31" s="3">
        <f t="shared" si="26"/>
        <v>1750</v>
      </c>
      <c r="R31" s="3">
        <f>$AA$4</f>
        <v>1750</v>
      </c>
      <c r="S31" s="3">
        <f>$AA$4</f>
        <v>1750</v>
      </c>
      <c r="T31" s="3">
        <f>$AA$4</f>
        <v>1750</v>
      </c>
      <c r="U31" s="3">
        <f>$AA$4</f>
        <v>1750</v>
      </c>
      <c r="V31" s="3" t="s">
        <v>22</v>
      </c>
      <c r="W31" s="10">
        <v>1.4</v>
      </c>
      <c r="X31" s="10"/>
    </row>
    <row r="32" spans="1:25" x14ac:dyDescent="0.3">
      <c r="A32" s="36"/>
      <c r="B32" s="31">
        <v>0.75</v>
      </c>
      <c r="C32" s="31">
        <v>0.85416666666666663</v>
      </c>
      <c r="D32" s="32">
        <v>30</v>
      </c>
      <c r="E32" s="31">
        <v>0.81944444444444398</v>
      </c>
      <c r="F32" s="31">
        <v>0.93055555555555514</v>
      </c>
      <c r="H32" s="22"/>
      <c r="I32" s="3">
        <f>$AA$4+10*$AA$7</f>
        <v>2550</v>
      </c>
      <c r="J32" s="3">
        <f t="shared" si="28"/>
        <v>2470</v>
      </c>
      <c r="K32" s="3">
        <f t="shared" si="28"/>
        <v>2470</v>
      </c>
      <c r="L32" s="3">
        <f>$AA$4+9*$AA$7</f>
        <v>2470</v>
      </c>
      <c r="M32" s="3">
        <f>$AA$4+9*$AA$7</f>
        <v>2470</v>
      </c>
      <c r="N32" s="3">
        <f>$AA$4+6*$AA$7</f>
        <v>2230</v>
      </c>
      <c r="O32" s="3">
        <f>$AA$4+5*$AA$7</f>
        <v>2150</v>
      </c>
      <c r="P32" s="3">
        <f t="shared" si="25"/>
        <v>1750</v>
      </c>
      <c r="Q32" s="3">
        <f t="shared" si="26"/>
        <v>1750</v>
      </c>
      <c r="R32" s="3">
        <f>$AA$4</f>
        <v>1750</v>
      </c>
      <c r="S32" s="3">
        <f>$AA$4</f>
        <v>1750</v>
      </c>
      <c r="T32" s="3">
        <f>$AA$4</f>
        <v>1750</v>
      </c>
      <c r="U32" s="3">
        <f>$AA$4</f>
        <v>1750</v>
      </c>
      <c r="V32" s="3">
        <f>$AA$4</f>
        <v>1750</v>
      </c>
      <c r="W32" s="3" t="s">
        <v>3</v>
      </c>
      <c r="X32" s="10"/>
    </row>
    <row r="33" spans="1:24" x14ac:dyDescent="0.3">
      <c r="A33" s="36"/>
      <c r="B33" s="31">
        <v>0.77083333333333337</v>
      </c>
      <c r="C33" s="31">
        <v>0.875</v>
      </c>
      <c r="D33" s="32">
        <v>31</v>
      </c>
      <c r="E33" s="31">
        <v>0.85416666666666663</v>
      </c>
      <c r="F33" s="31">
        <v>0.97222222222222221</v>
      </c>
      <c r="H33" s="15"/>
      <c r="P33" s="8"/>
      <c r="Q33" s="8"/>
      <c r="R33" s="8"/>
      <c r="S33" s="8"/>
      <c r="T33" s="8"/>
      <c r="U33" s="8"/>
      <c r="V33" s="8"/>
      <c r="W33" s="16"/>
      <c r="X33" s="10"/>
    </row>
    <row r="34" spans="1:24" ht="17.45" customHeight="1" x14ac:dyDescent="0.3">
      <c r="A34" s="36"/>
      <c r="B34" s="31">
        <v>0.79166666666666663</v>
      </c>
      <c r="C34" s="31">
        <v>0.89583333333333326</v>
      </c>
      <c r="D34" s="32">
        <v>32</v>
      </c>
      <c r="E34" s="31">
        <v>0.88888888888888884</v>
      </c>
      <c r="F34" s="31">
        <v>1</v>
      </c>
      <c r="H34" s="22" t="s">
        <v>24</v>
      </c>
      <c r="I34" s="14" t="s">
        <v>25</v>
      </c>
      <c r="J34" s="10">
        <v>1.2</v>
      </c>
      <c r="K34" s="10">
        <f>$J$2+$K$3</f>
        <v>2.2000000000000002</v>
      </c>
      <c r="L34" s="10">
        <f>+K34+$L$4</f>
        <v>3</v>
      </c>
      <c r="M34" s="10">
        <f>+L34+$M$5</f>
        <v>4.4000000000000004</v>
      </c>
      <c r="N34" s="10">
        <f>+M34+$N$6</f>
        <v>17.100000000000001</v>
      </c>
      <c r="O34" s="10">
        <f>+N34+$O$7</f>
        <v>24.6</v>
      </c>
      <c r="P34" s="10">
        <f t="shared" ref="P34:P39" si="29">+O34+$P$8</f>
        <v>46.3</v>
      </c>
      <c r="Q34" s="10">
        <f t="shared" ref="Q34:Q40" si="30">+P34+$Q$9</f>
        <v>58</v>
      </c>
      <c r="R34" s="10">
        <f t="shared" ref="R34:R41" si="31">+Q34+$R$10</f>
        <v>65.099999999999994</v>
      </c>
      <c r="S34" s="10">
        <f t="shared" ref="S34:S42" si="32">+R34+$S$11</f>
        <v>69.3</v>
      </c>
      <c r="T34" s="10">
        <f t="shared" ref="T34:T43" si="33">+S34+$T$12</f>
        <v>71</v>
      </c>
      <c r="U34" s="10">
        <f t="shared" ref="U34:U44" si="34">+T34+$U$13</f>
        <v>72.8</v>
      </c>
      <c r="V34" s="10">
        <f t="shared" ref="V34:V45" si="35">+U34+$V$14</f>
        <v>74.5</v>
      </c>
      <c r="W34" s="10">
        <f t="shared" ref="W34:W46" si="36">+V34+$W$15</f>
        <v>75.900000000000006</v>
      </c>
      <c r="X34" s="10"/>
    </row>
    <row r="35" spans="1:24" x14ac:dyDescent="0.3">
      <c r="A35" s="36"/>
      <c r="B35" s="31">
        <v>0.81944444444444453</v>
      </c>
      <c r="C35" s="31">
        <v>0.92361111111111116</v>
      </c>
      <c r="D35" s="32">
        <v>33</v>
      </c>
      <c r="E35" s="31">
        <v>0.91666666666666663</v>
      </c>
      <c r="F35" s="31"/>
      <c r="H35" s="22"/>
      <c r="I35" s="3">
        <f t="shared" ref="I35:I40" si="37">$AA$5</f>
        <v>1550</v>
      </c>
      <c r="J35" s="2" t="s">
        <v>11</v>
      </c>
      <c r="K35" s="10">
        <v>1</v>
      </c>
      <c r="L35" s="10">
        <f>+K35+$L$4</f>
        <v>1.8</v>
      </c>
      <c r="M35" s="10">
        <f t="shared" ref="M35:M36" si="38">+L35+$M$5</f>
        <v>3.2</v>
      </c>
      <c r="N35" s="10">
        <f t="shared" ref="N35:N37" si="39">+M35+$N$6</f>
        <v>15.899999999999999</v>
      </c>
      <c r="O35" s="10">
        <f>+N35+$O$7</f>
        <v>23.4</v>
      </c>
      <c r="P35" s="10">
        <f t="shared" si="29"/>
        <v>45.099999999999994</v>
      </c>
      <c r="Q35" s="10">
        <f t="shared" si="30"/>
        <v>56.8</v>
      </c>
      <c r="R35" s="10">
        <f t="shared" si="31"/>
        <v>63.9</v>
      </c>
      <c r="S35" s="10">
        <f t="shared" si="32"/>
        <v>68.099999999999994</v>
      </c>
      <c r="T35" s="10">
        <f t="shared" si="33"/>
        <v>69.8</v>
      </c>
      <c r="U35" s="10">
        <f t="shared" si="34"/>
        <v>71.599999999999994</v>
      </c>
      <c r="V35" s="10">
        <f t="shared" si="35"/>
        <v>73.3</v>
      </c>
      <c r="W35" s="10">
        <f t="shared" si="36"/>
        <v>74.7</v>
      </c>
      <c r="X35" s="10"/>
    </row>
    <row r="36" spans="1:24" x14ac:dyDescent="0.3">
      <c r="A36" s="36"/>
      <c r="B36" s="31">
        <v>0.84722222222222221</v>
      </c>
      <c r="C36" s="31">
        <v>0.95138888888888884</v>
      </c>
      <c r="D36" s="32">
        <v>34</v>
      </c>
      <c r="E36" s="31"/>
      <c r="F36" s="31"/>
      <c r="H36" s="22"/>
      <c r="I36" s="3">
        <f t="shared" si="37"/>
        <v>1550</v>
      </c>
      <c r="J36" s="3">
        <f>$AA$5</f>
        <v>1550</v>
      </c>
      <c r="K36" s="2" t="s">
        <v>13</v>
      </c>
      <c r="L36" s="10">
        <v>0.8</v>
      </c>
      <c r="M36" s="10">
        <f t="shared" si="38"/>
        <v>2.2000000000000002</v>
      </c>
      <c r="N36" s="10">
        <f t="shared" si="39"/>
        <v>14.899999999999999</v>
      </c>
      <c r="O36" s="10">
        <f>+N36+$O$7</f>
        <v>22.4</v>
      </c>
      <c r="P36" s="10">
        <f t="shared" si="29"/>
        <v>44.099999999999994</v>
      </c>
      <c r="Q36" s="10">
        <f t="shared" si="30"/>
        <v>55.8</v>
      </c>
      <c r="R36" s="10">
        <f t="shared" si="31"/>
        <v>62.9</v>
      </c>
      <c r="S36" s="10">
        <f t="shared" si="32"/>
        <v>67.099999999999994</v>
      </c>
      <c r="T36" s="10">
        <f t="shared" si="33"/>
        <v>68.8</v>
      </c>
      <c r="U36" s="10">
        <f t="shared" si="34"/>
        <v>70.599999999999994</v>
      </c>
      <c r="V36" s="10">
        <f t="shared" si="35"/>
        <v>72.3</v>
      </c>
      <c r="W36" s="10">
        <f t="shared" si="36"/>
        <v>73.7</v>
      </c>
      <c r="X36" s="10"/>
    </row>
    <row r="37" spans="1:24" ht="17.45" customHeight="1" x14ac:dyDescent="0.3">
      <c r="A37" s="36"/>
      <c r="B37" s="31">
        <v>0.86805555555555547</v>
      </c>
      <c r="C37" s="31">
        <v>0.97916666666666652</v>
      </c>
      <c r="D37" s="32">
        <v>35</v>
      </c>
      <c r="E37" s="31"/>
      <c r="F37" s="31"/>
      <c r="H37" s="22"/>
      <c r="I37" s="3">
        <f t="shared" si="37"/>
        <v>1550</v>
      </c>
      <c r="J37" s="3">
        <f>$AA$5</f>
        <v>1550</v>
      </c>
      <c r="K37" s="3">
        <f>$AA$5</f>
        <v>1550</v>
      </c>
      <c r="L37" s="2" t="s">
        <v>14</v>
      </c>
      <c r="M37" s="10">
        <v>1.4</v>
      </c>
      <c r="N37" s="10">
        <f t="shared" si="39"/>
        <v>14.1</v>
      </c>
      <c r="O37" s="10">
        <f>+N37+$O$7</f>
        <v>21.6</v>
      </c>
      <c r="P37" s="10">
        <f t="shared" si="29"/>
        <v>43.3</v>
      </c>
      <c r="Q37" s="10">
        <f t="shared" si="30"/>
        <v>55</v>
      </c>
      <c r="R37" s="10">
        <f t="shared" si="31"/>
        <v>62.1</v>
      </c>
      <c r="S37" s="10">
        <f t="shared" si="32"/>
        <v>66.3</v>
      </c>
      <c r="T37" s="10">
        <f t="shared" si="33"/>
        <v>68</v>
      </c>
      <c r="U37" s="10">
        <f t="shared" si="34"/>
        <v>69.8</v>
      </c>
      <c r="V37" s="10">
        <f t="shared" si="35"/>
        <v>71.5</v>
      </c>
      <c r="W37" s="10">
        <f t="shared" si="36"/>
        <v>72.900000000000006</v>
      </c>
      <c r="X37" s="10"/>
    </row>
    <row r="38" spans="1:24" x14ac:dyDescent="0.3">
      <c r="A38" s="36"/>
      <c r="B38" s="31">
        <v>0.89583333333333337</v>
      </c>
      <c r="C38" s="31">
        <v>1</v>
      </c>
      <c r="D38" s="32">
        <v>36</v>
      </c>
      <c r="E38" s="31"/>
      <c r="F38" s="31"/>
      <c r="H38" s="22"/>
      <c r="I38" s="3">
        <f t="shared" si="37"/>
        <v>1550</v>
      </c>
      <c r="J38" s="3">
        <f>$AA$5</f>
        <v>1550</v>
      </c>
      <c r="K38" s="3">
        <f>$AA$5</f>
        <v>1550</v>
      </c>
      <c r="L38" s="3">
        <f>$AA$5</f>
        <v>1550</v>
      </c>
      <c r="M38" s="2" t="s">
        <v>12</v>
      </c>
      <c r="N38" s="10">
        <v>12.7</v>
      </c>
      <c r="O38" s="10">
        <f>+N38+$O$7</f>
        <v>20.2</v>
      </c>
      <c r="P38" s="10">
        <f t="shared" si="29"/>
        <v>41.9</v>
      </c>
      <c r="Q38" s="10">
        <f t="shared" si="30"/>
        <v>53.599999999999994</v>
      </c>
      <c r="R38" s="10">
        <f t="shared" si="31"/>
        <v>60.699999999999996</v>
      </c>
      <c r="S38" s="10">
        <f t="shared" si="32"/>
        <v>64.899999999999991</v>
      </c>
      <c r="T38" s="10">
        <f t="shared" si="33"/>
        <v>66.599999999999994</v>
      </c>
      <c r="U38" s="10">
        <f t="shared" si="34"/>
        <v>68.399999999999991</v>
      </c>
      <c r="V38" s="10">
        <f t="shared" si="35"/>
        <v>70.099999999999994</v>
      </c>
      <c r="W38" s="10">
        <f t="shared" si="36"/>
        <v>71.5</v>
      </c>
      <c r="X38" s="10"/>
    </row>
    <row r="39" spans="1:24" x14ac:dyDescent="0.3">
      <c r="A39" s="37"/>
      <c r="B39" s="31">
        <v>0.91666666666666663</v>
      </c>
      <c r="C39" s="31"/>
      <c r="D39" s="32">
        <v>37</v>
      </c>
      <c r="E39" s="31"/>
      <c r="F39" s="31"/>
      <c r="H39" s="22"/>
      <c r="I39" s="3">
        <f t="shared" si="37"/>
        <v>1550</v>
      </c>
      <c r="J39" s="3">
        <f>$AA$5</f>
        <v>1550</v>
      </c>
      <c r="K39" s="3">
        <f>$AA$5</f>
        <v>1550</v>
      </c>
      <c r="L39" s="3">
        <f>$AA$5</f>
        <v>1550</v>
      </c>
      <c r="M39" s="3">
        <f>$AA$5</f>
        <v>1550</v>
      </c>
      <c r="N39" s="2" t="s">
        <v>15</v>
      </c>
      <c r="O39" s="10">
        <v>7.5</v>
      </c>
      <c r="P39" s="10">
        <f t="shared" si="29"/>
        <v>29.2</v>
      </c>
      <c r="Q39" s="10">
        <f t="shared" si="30"/>
        <v>40.9</v>
      </c>
      <c r="R39" s="10">
        <f t="shared" si="31"/>
        <v>48</v>
      </c>
      <c r="S39" s="10">
        <f t="shared" si="32"/>
        <v>52.2</v>
      </c>
      <c r="T39" s="10">
        <f t="shared" si="33"/>
        <v>53.900000000000006</v>
      </c>
      <c r="U39" s="10">
        <f t="shared" si="34"/>
        <v>55.7</v>
      </c>
      <c r="V39" s="10">
        <f t="shared" si="35"/>
        <v>57.400000000000006</v>
      </c>
      <c r="W39" s="10">
        <f t="shared" si="36"/>
        <v>58.800000000000004</v>
      </c>
      <c r="X39" s="10"/>
    </row>
    <row r="40" spans="1:24" x14ac:dyDescent="0.3">
      <c r="H40" s="22"/>
      <c r="I40" s="3">
        <f t="shared" si="37"/>
        <v>1550</v>
      </c>
      <c r="J40" s="3">
        <f>$AA$5</f>
        <v>1550</v>
      </c>
      <c r="K40" s="3">
        <f>$AA$5</f>
        <v>1550</v>
      </c>
      <c r="L40" s="3">
        <f>$AA$5</f>
        <v>1550</v>
      </c>
      <c r="M40" s="3">
        <f>$AA$5</f>
        <v>1550</v>
      </c>
      <c r="N40" s="3">
        <f>$AA$5</f>
        <v>1550</v>
      </c>
      <c r="O40" s="3" t="s">
        <v>16</v>
      </c>
      <c r="P40" s="10">
        <v>21.7</v>
      </c>
      <c r="Q40" s="10">
        <f t="shared" si="30"/>
        <v>33.4</v>
      </c>
      <c r="R40" s="10">
        <f t="shared" si="31"/>
        <v>40.5</v>
      </c>
      <c r="S40" s="10">
        <f t="shared" si="32"/>
        <v>44.7</v>
      </c>
      <c r="T40" s="10">
        <f t="shared" si="33"/>
        <v>46.400000000000006</v>
      </c>
      <c r="U40" s="10">
        <f t="shared" si="34"/>
        <v>48.2</v>
      </c>
      <c r="V40" s="10">
        <f t="shared" si="35"/>
        <v>49.900000000000006</v>
      </c>
      <c r="W40" s="10">
        <f t="shared" si="36"/>
        <v>51.300000000000004</v>
      </c>
      <c r="X40" s="10"/>
    </row>
    <row r="41" spans="1:24" x14ac:dyDescent="0.3">
      <c r="H41" s="22"/>
      <c r="I41" s="3">
        <f>$AA$5+4*$AA$8</f>
        <v>1750</v>
      </c>
      <c r="J41" s="3">
        <f>$AA$5+4*$AA$8</f>
        <v>1750</v>
      </c>
      <c r="K41" s="3">
        <f>$AA$5+3*$AA$8</f>
        <v>1700</v>
      </c>
      <c r="L41" s="3">
        <f>$AA$5+3*$AA$8</f>
        <v>1700</v>
      </c>
      <c r="M41" s="3">
        <f>$AA$5+3*$AA$8</f>
        <v>1700</v>
      </c>
      <c r="N41" s="3">
        <f>$AA$5</f>
        <v>1550</v>
      </c>
      <c r="O41" s="3">
        <f>$AA$5</f>
        <v>1550</v>
      </c>
      <c r="P41" s="3" t="s">
        <v>17</v>
      </c>
      <c r="Q41" s="10">
        <v>11.7</v>
      </c>
      <c r="R41" s="10">
        <f t="shared" si="31"/>
        <v>18.799999999999997</v>
      </c>
      <c r="S41" s="10">
        <f t="shared" si="32"/>
        <v>22.999999999999996</v>
      </c>
      <c r="T41" s="10">
        <f t="shared" si="33"/>
        <v>24.699999999999996</v>
      </c>
      <c r="U41" s="10">
        <f t="shared" si="34"/>
        <v>26.499999999999996</v>
      </c>
      <c r="V41" s="10">
        <f t="shared" si="35"/>
        <v>28.199999999999996</v>
      </c>
      <c r="W41" s="10">
        <f t="shared" si="36"/>
        <v>29.599999999999994</v>
      </c>
      <c r="X41" s="10"/>
    </row>
    <row r="42" spans="1:24" x14ac:dyDescent="0.3">
      <c r="H42" s="22"/>
      <c r="I42" s="3">
        <f>$AA$5+6*$AA$8</f>
        <v>1850</v>
      </c>
      <c r="J42" s="3">
        <f>$AA$5+6*$AA$8</f>
        <v>1850</v>
      </c>
      <c r="K42" s="3">
        <f>$AA$5+6*$AA$8</f>
        <v>1850</v>
      </c>
      <c r="L42" s="3">
        <f>$AA$5+6*$AA$8</f>
        <v>1850</v>
      </c>
      <c r="M42" s="3">
        <f>$AA$5+5*$AA$8</f>
        <v>1800</v>
      </c>
      <c r="N42" s="3">
        <f>$AA$5+3*$AA$8</f>
        <v>1700</v>
      </c>
      <c r="O42" s="3">
        <f>$AA$5+1*$AA$8</f>
        <v>1600</v>
      </c>
      <c r="P42" s="3">
        <f t="shared" ref="P42:P48" si="40">$AA$5</f>
        <v>1550</v>
      </c>
      <c r="Q42" s="3" t="s">
        <v>18</v>
      </c>
      <c r="R42" s="10">
        <v>7.1</v>
      </c>
      <c r="S42" s="10">
        <f t="shared" si="32"/>
        <v>11.3</v>
      </c>
      <c r="T42" s="10">
        <f t="shared" si="33"/>
        <v>13</v>
      </c>
      <c r="U42" s="10">
        <f t="shared" si="34"/>
        <v>14.8</v>
      </c>
      <c r="V42" s="10">
        <f t="shared" si="35"/>
        <v>16.5</v>
      </c>
      <c r="W42" s="10">
        <f t="shared" si="36"/>
        <v>17.899999999999999</v>
      </c>
    </row>
    <row r="43" spans="1:24" x14ac:dyDescent="0.3">
      <c r="H43" s="22"/>
      <c r="I43" s="3">
        <f>$AA$5+8*$AA$8</f>
        <v>1950</v>
      </c>
      <c r="J43" s="3">
        <f>$AA$5+7*$AA$8</f>
        <v>1900</v>
      </c>
      <c r="K43" s="3">
        <f>$AA$5+7*$AA$8</f>
        <v>1900</v>
      </c>
      <c r="L43" s="3">
        <f>$AA$5+7*$AA$8</f>
        <v>1900</v>
      </c>
      <c r="M43" s="3">
        <f>$AA$5+7*$AA$8</f>
        <v>1900</v>
      </c>
      <c r="N43" s="3">
        <f>$AA$5+4*$AA$8</f>
        <v>1750</v>
      </c>
      <c r="O43" s="3">
        <f>$AA$5+3*$AA$8</f>
        <v>1700</v>
      </c>
      <c r="P43" s="3">
        <f t="shared" si="40"/>
        <v>1550</v>
      </c>
      <c r="Q43" s="3">
        <f t="shared" ref="Q43:Q48" si="41">$AA$5</f>
        <v>1550</v>
      </c>
      <c r="R43" s="3" t="s">
        <v>19</v>
      </c>
      <c r="S43" s="10">
        <v>4.2</v>
      </c>
      <c r="T43" s="10">
        <f t="shared" si="33"/>
        <v>5.9</v>
      </c>
      <c r="U43" s="10">
        <f t="shared" si="34"/>
        <v>7.7</v>
      </c>
      <c r="V43" s="10">
        <f t="shared" si="35"/>
        <v>9.4</v>
      </c>
      <c r="W43" s="10">
        <f t="shared" si="36"/>
        <v>10.8</v>
      </c>
    </row>
    <row r="44" spans="1:24" x14ac:dyDescent="0.3">
      <c r="H44" s="22"/>
      <c r="I44" s="3">
        <f>$AA$5+8*$AA$8</f>
        <v>1950</v>
      </c>
      <c r="J44" s="3">
        <f t="shared" ref="J44:L45" si="42">$AA$5+8*$AA$8</f>
        <v>1950</v>
      </c>
      <c r="K44" s="3">
        <f t="shared" si="42"/>
        <v>1950</v>
      </c>
      <c r="L44" s="3">
        <f t="shared" si="42"/>
        <v>1950</v>
      </c>
      <c r="M44" s="3">
        <f>$AA$5+7*$AA$8</f>
        <v>1900</v>
      </c>
      <c r="N44" s="3">
        <f>$AA$5+5*$AA$8</f>
        <v>1800</v>
      </c>
      <c r="O44" s="3">
        <f>$AA$5+3*$AA$8</f>
        <v>1700</v>
      </c>
      <c r="P44" s="3">
        <f t="shared" si="40"/>
        <v>1550</v>
      </c>
      <c r="Q44" s="3">
        <f t="shared" si="41"/>
        <v>1550</v>
      </c>
      <c r="R44" s="3">
        <f>$AA$5</f>
        <v>1550</v>
      </c>
      <c r="S44" s="3" t="s">
        <v>20</v>
      </c>
      <c r="T44" s="10">
        <v>1.7</v>
      </c>
      <c r="U44" s="10">
        <f t="shared" si="34"/>
        <v>3.5</v>
      </c>
      <c r="V44" s="10">
        <f t="shared" si="35"/>
        <v>5.2</v>
      </c>
      <c r="W44" s="10">
        <f t="shared" si="36"/>
        <v>6.6</v>
      </c>
    </row>
    <row r="45" spans="1:24" x14ac:dyDescent="0.3">
      <c r="H45" s="22"/>
      <c r="I45" s="3">
        <f>$AA$5+9*$AA$8</f>
        <v>2000</v>
      </c>
      <c r="J45" s="3">
        <f t="shared" si="42"/>
        <v>1950</v>
      </c>
      <c r="K45" s="3">
        <f t="shared" si="42"/>
        <v>1950</v>
      </c>
      <c r="L45" s="3">
        <f t="shared" si="42"/>
        <v>1950</v>
      </c>
      <c r="M45" s="3">
        <f>$AA$5+8*$AA$8</f>
        <v>1950</v>
      </c>
      <c r="N45" s="3">
        <f>$AA$5+5*$AA$8</f>
        <v>1800</v>
      </c>
      <c r="O45" s="3">
        <f>$AA$5+4*$AA$8</f>
        <v>1750</v>
      </c>
      <c r="P45" s="3">
        <f t="shared" si="40"/>
        <v>1550</v>
      </c>
      <c r="Q45" s="3">
        <f t="shared" si="41"/>
        <v>1550</v>
      </c>
      <c r="R45" s="3">
        <f>$AA$5</f>
        <v>1550</v>
      </c>
      <c r="S45" s="3">
        <f>$AA$5</f>
        <v>1550</v>
      </c>
      <c r="T45" s="3" t="s">
        <v>4</v>
      </c>
      <c r="U45" s="10">
        <v>1.8</v>
      </c>
      <c r="V45" s="10">
        <f t="shared" si="35"/>
        <v>3.5</v>
      </c>
      <c r="W45" s="10">
        <f t="shared" si="36"/>
        <v>4.9000000000000004</v>
      </c>
    </row>
    <row r="46" spans="1:24" x14ac:dyDescent="0.3">
      <c r="H46" s="22"/>
      <c r="I46" s="3">
        <f>$AA$5+9*$AA$8</f>
        <v>2000</v>
      </c>
      <c r="J46" s="3">
        <f t="shared" ref="J46:K48" si="43">$AA$5+9*$AA$8</f>
        <v>2000</v>
      </c>
      <c r="K46" s="3">
        <f t="shared" si="43"/>
        <v>2000</v>
      </c>
      <c r="L46" s="3">
        <f>$AA$5+8*$AA$8</f>
        <v>1950</v>
      </c>
      <c r="M46" s="3">
        <f>$AA$5+8*$AA$8</f>
        <v>1950</v>
      </c>
      <c r="N46" s="3">
        <f>$AA$5+6*$AA$8</f>
        <v>1850</v>
      </c>
      <c r="O46" s="3">
        <f>$AA$5+4*$AA$8</f>
        <v>1750</v>
      </c>
      <c r="P46" s="3">
        <f t="shared" si="40"/>
        <v>1550</v>
      </c>
      <c r="Q46" s="3">
        <f t="shared" si="41"/>
        <v>1550</v>
      </c>
      <c r="R46" s="3">
        <f>$AA$5</f>
        <v>1550</v>
      </c>
      <c r="S46" s="3">
        <f>$AA$5</f>
        <v>1550</v>
      </c>
      <c r="T46" s="3">
        <f>$AA$5</f>
        <v>1550</v>
      </c>
      <c r="U46" s="3" t="s">
        <v>21</v>
      </c>
      <c r="V46" s="10">
        <v>1.7</v>
      </c>
      <c r="W46" s="10">
        <f t="shared" si="36"/>
        <v>3.0999999999999996</v>
      </c>
    </row>
    <row r="47" spans="1:24" x14ac:dyDescent="0.3">
      <c r="H47" s="22"/>
      <c r="I47" s="3">
        <f>$AA$5+9*$AA$8</f>
        <v>2000</v>
      </c>
      <c r="J47" s="3">
        <f t="shared" si="43"/>
        <v>2000</v>
      </c>
      <c r="K47" s="3">
        <f t="shared" si="43"/>
        <v>2000</v>
      </c>
      <c r="L47" s="3">
        <f>$AA$5+9*$AA$8</f>
        <v>2000</v>
      </c>
      <c r="M47" s="3">
        <f>$AA$5+8*$AA$8</f>
        <v>1950</v>
      </c>
      <c r="N47" s="3">
        <f>$AA$5+6*$AA$8</f>
        <v>1850</v>
      </c>
      <c r="O47" s="3">
        <f>$AA$5+4*$AA$8</f>
        <v>1750</v>
      </c>
      <c r="P47" s="3">
        <f t="shared" si="40"/>
        <v>1550</v>
      </c>
      <c r="Q47" s="3">
        <f t="shared" si="41"/>
        <v>1550</v>
      </c>
      <c r="R47" s="3">
        <f>$AA$5</f>
        <v>1550</v>
      </c>
      <c r="S47" s="3">
        <f>$AA$5</f>
        <v>1550</v>
      </c>
      <c r="T47" s="3">
        <f>$AA$5</f>
        <v>1550</v>
      </c>
      <c r="U47" s="3">
        <f>$AA$5</f>
        <v>1550</v>
      </c>
      <c r="V47" s="3" t="s">
        <v>22</v>
      </c>
      <c r="W47" s="10">
        <v>1.4</v>
      </c>
    </row>
    <row r="48" spans="1:24" x14ac:dyDescent="0.3">
      <c r="H48" s="22"/>
      <c r="I48" s="3">
        <f>$AA$5+10*$AA$8</f>
        <v>2050</v>
      </c>
      <c r="J48" s="3">
        <f t="shared" si="43"/>
        <v>2000</v>
      </c>
      <c r="K48" s="3">
        <f t="shared" si="43"/>
        <v>2000</v>
      </c>
      <c r="L48" s="3">
        <f>$AA$5+9*$AA$8</f>
        <v>2000</v>
      </c>
      <c r="M48" s="3">
        <f>$AA$5+9*$AA$8</f>
        <v>2000</v>
      </c>
      <c r="N48" s="3">
        <f>$AA$5+6*$AA$8</f>
        <v>1850</v>
      </c>
      <c r="O48" s="3">
        <f>$AA$5+5*$AA$8</f>
        <v>1800</v>
      </c>
      <c r="P48" s="3">
        <f t="shared" si="40"/>
        <v>1550</v>
      </c>
      <c r="Q48" s="3">
        <f t="shared" si="41"/>
        <v>1550</v>
      </c>
      <c r="R48" s="3">
        <f>$AA$5</f>
        <v>1550</v>
      </c>
      <c r="S48" s="3">
        <f>$AA$5</f>
        <v>1550</v>
      </c>
      <c r="T48" s="3">
        <f>$AA$5</f>
        <v>1550</v>
      </c>
      <c r="U48" s="3">
        <f>$AA$5</f>
        <v>1550</v>
      </c>
      <c r="V48" s="3">
        <f>$AA$5</f>
        <v>1550</v>
      </c>
      <c r="W48" s="3" t="s">
        <v>3</v>
      </c>
    </row>
    <row r="49" spans="8:8" x14ac:dyDescent="0.3">
      <c r="H49" s="17"/>
    </row>
    <row r="50" spans="8:8" x14ac:dyDescent="0.3">
      <c r="H50" s="17"/>
    </row>
    <row r="51" spans="8:8" x14ac:dyDescent="0.3">
      <c r="H51" s="17"/>
    </row>
  </sheetData>
  <sheetProtection password="DD5C" sheet="1" objects="1" scenarios="1" selectLockedCells="1" selectUnlockedCells="1"/>
  <mergeCells count="10">
    <mergeCell ref="Y2:AA2"/>
    <mergeCell ref="H2:H16"/>
    <mergeCell ref="H18:H32"/>
    <mergeCell ref="H1:W1"/>
    <mergeCell ref="H34:H48"/>
    <mergeCell ref="A1:A2"/>
    <mergeCell ref="B1:C1"/>
    <mergeCell ref="D1:D2"/>
    <mergeCell ref="E1:F1"/>
    <mergeCell ref="A5:A3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8409B(직통-8401)번 시간표 및 요금표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2015-05-06T07:54:13Z</dcterms:modified>
</cp:coreProperties>
</file>