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410" yWindow="225" windowWidth="7455" windowHeight="46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4" i="1"/>
  <c r="E3"/>
  <c r="D4"/>
  <c r="D3"/>
  <c r="C4"/>
  <c r="C3"/>
  <c r="J4"/>
  <c r="J3"/>
  <c r="I4"/>
  <c r="H4"/>
  <c r="I3"/>
  <c r="H3"/>
  <c r="M10"/>
  <c r="M8"/>
  <c r="M4"/>
  <c r="M3"/>
  <c r="M9" s="1"/>
  <c r="M2"/>
  <c r="M5"/>
  <c r="M11" s="1"/>
  <c r="M15"/>
  <c r="M14"/>
  <c r="N5"/>
  <c r="N11" s="1"/>
  <c r="O5"/>
  <c r="O11" s="1"/>
  <c r="P5"/>
  <c r="P11" s="1"/>
  <c r="N4"/>
  <c r="N10" s="1"/>
  <c r="O4"/>
  <c r="O16" s="1"/>
  <c r="N3"/>
  <c r="N9" s="1"/>
  <c r="N16" l="1"/>
  <c r="O17"/>
  <c r="P17"/>
  <c r="O10"/>
  <c r="N15"/>
  <c r="N17"/>
  <c r="M17"/>
  <c r="M16"/>
  <c r="Q17"/>
  <c r="P16"/>
  <c r="O15"/>
  <c r="N14"/>
  <c r="M13"/>
  <c r="Q11"/>
  <c r="P10"/>
  <c r="O9"/>
  <c r="N8"/>
  <c r="M7"/>
</calcChain>
</file>

<file path=xl/sharedStrings.xml><?xml version="1.0" encoding="utf-8"?>
<sst xmlns="http://schemas.openxmlformats.org/spreadsheetml/2006/main" count="27" uniqueCount="19">
  <si>
    <t>일반요금</t>
    <phoneticPr fontId="1" type="noConversion"/>
  </si>
  <si>
    <t>횟수</t>
    <phoneticPr fontId="1" type="noConversion"/>
  </si>
  <si>
    <t>운임 산정 기준</t>
    <phoneticPr fontId="1" type="noConversion"/>
  </si>
  <si>
    <t>기본요금</t>
    <phoneticPr fontId="1" type="noConversion"/>
  </si>
  <si>
    <t>10km</t>
    <phoneticPr fontId="1" type="noConversion"/>
  </si>
  <si>
    <t>고속도로</t>
    <phoneticPr fontId="1" type="noConversion"/>
  </si>
  <si>
    <t>1km</t>
    <phoneticPr fontId="1" type="noConversion"/>
  </si>
  <si>
    <t>일반국도</t>
    <phoneticPr fontId="1" type="noConversion"/>
  </si>
  <si>
    <t>평일, 토요일 및 공휴일</t>
    <phoneticPr fontId="1" type="noConversion"/>
  </si>
  <si>
    <t>가락시장</t>
    <phoneticPr fontId="1" type="noConversion"/>
  </si>
  <si>
    <t>잠실역</t>
    <phoneticPr fontId="1" type="noConversion"/>
  </si>
  <si>
    <t>동서울터미널</t>
    <phoneticPr fontId="1" type="noConversion"/>
  </si>
  <si>
    <t>장지역'</t>
    <phoneticPr fontId="1" type="noConversion"/>
  </si>
  <si>
    <t>가락시장</t>
    <phoneticPr fontId="1" type="noConversion"/>
  </si>
  <si>
    <t>동서울TR</t>
    <phoneticPr fontId="1" type="noConversion"/>
  </si>
  <si>
    <t>청소년
요금</t>
    <phoneticPr fontId="1" type="noConversion"/>
  </si>
  <si>
    <t>어린이
요금</t>
    <phoneticPr fontId="1" type="noConversion"/>
  </si>
  <si>
    <t>부천터미널</t>
    <phoneticPr fontId="1" type="noConversion"/>
  </si>
  <si>
    <t>R8142
동서-부천</t>
    <phoneticPr fontId="1" type="noConversion"/>
  </si>
</sst>
</file>

<file path=xl/styles.xml><?xml version="1.0" encoding="utf-8"?>
<styleSheet xmlns="http://schemas.openxmlformats.org/spreadsheetml/2006/main">
  <numFmts count="2">
    <numFmt numFmtId="42" formatCode="_-&quot;₩&quot;* #,##0_-;\-&quot;₩&quot;* #,##0_-;_-&quot;₩&quot;* &quot;-&quot;_-;_-@_-"/>
    <numFmt numFmtId="176" formatCode="0.00_ "/>
  </numFmts>
  <fonts count="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42" fontId="0" fillId="0" borderId="1" xfId="0" applyNumberFormat="1" applyFill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 shrinkToFit="1"/>
    </xf>
    <xf numFmtId="20" fontId="0" fillId="0" borderId="1" xfId="0" applyNumberFormat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 shrinkToFit="1"/>
    </xf>
    <xf numFmtId="0" fontId="0" fillId="0" borderId="7" xfId="0" applyNumberFormat="1" applyBorder="1" applyAlignment="1">
      <alignment horizontal="center" vertical="center" shrinkToFit="1"/>
    </xf>
    <xf numFmtId="0" fontId="0" fillId="0" borderId="6" xfId="0" applyNumberFormat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zoomScale="70" zoomScaleNormal="70" workbookViewId="0">
      <selection sqref="A1:A2"/>
    </sheetView>
  </sheetViews>
  <sheetFormatPr defaultRowHeight="16.5"/>
  <cols>
    <col min="13" max="25" width="9" style="1" customWidth="1"/>
  </cols>
  <sheetData>
    <row r="1" spans="1:26">
      <c r="A1" s="21" t="s">
        <v>18</v>
      </c>
      <c r="B1" s="25" t="s">
        <v>8</v>
      </c>
      <c r="C1" s="26"/>
      <c r="D1" s="26"/>
      <c r="E1" s="26"/>
      <c r="F1" s="23" t="s">
        <v>1</v>
      </c>
      <c r="G1" s="25" t="s">
        <v>8</v>
      </c>
      <c r="H1" s="26"/>
      <c r="I1" s="26"/>
      <c r="J1" s="27"/>
      <c r="L1" s="15" t="s">
        <v>0</v>
      </c>
      <c r="M1" s="2" t="s">
        <v>17</v>
      </c>
      <c r="N1"/>
      <c r="O1"/>
      <c r="P1"/>
      <c r="Q1"/>
      <c r="R1"/>
      <c r="S1"/>
      <c r="T1"/>
      <c r="U1"/>
      <c r="V1"/>
      <c r="W1"/>
      <c r="X1" s="18" t="s">
        <v>2</v>
      </c>
      <c r="Y1" s="19"/>
      <c r="Z1" s="20"/>
    </row>
    <row r="2" spans="1:26">
      <c r="A2" s="22"/>
      <c r="B2" s="5" t="s">
        <v>17</v>
      </c>
      <c r="C2" s="5" t="s">
        <v>9</v>
      </c>
      <c r="D2" s="5" t="s">
        <v>10</v>
      </c>
      <c r="E2" s="5" t="s">
        <v>11</v>
      </c>
      <c r="F2" s="24"/>
      <c r="G2" s="5" t="s">
        <v>11</v>
      </c>
      <c r="H2" s="5" t="s">
        <v>10</v>
      </c>
      <c r="I2" s="5" t="s">
        <v>9</v>
      </c>
      <c r="J2" s="5" t="s">
        <v>17</v>
      </c>
      <c r="L2" s="16"/>
      <c r="M2" s="4">
        <f>ROUND($Z$2+$Z$4*0+$Z$3*41+$Z$4*0,-2)</f>
        <v>3900</v>
      </c>
      <c r="N2" s="3" t="s">
        <v>12</v>
      </c>
      <c r="O2"/>
      <c r="P2"/>
      <c r="Q2"/>
      <c r="R2"/>
      <c r="S2"/>
      <c r="T2"/>
      <c r="U2"/>
      <c r="V2"/>
      <c r="W2"/>
      <c r="X2" s="8" t="s">
        <v>3</v>
      </c>
      <c r="Y2" s="8" t="s">
        <v>4</v>
      </c>
      <c r="Z2" s="8">
        <v>1300</v>
      </c>
    </row>
    <row r="3" spans="1:26">
      <c r="A3" s="12"/>
      <c r="B3" s="7">
        <v>0.29166666666666669</v>
      </c>
      <c r="C3" s="7">
        <f>B3+TIME(0,60,0)</f>
        <v>0.33333333333333337</v>
      </c>
      <c r="D3" s="7">
        <f>C3+TIME(0,5,0)</f>
        <v>0.33680555555555558</v>
      </c>
      <c r="E3" s="7">
        <f>D3+TIME(0,5,0)</f>
        <v>0.34027777777777779</v>
      </c>
      <c r="F3" s="6">
        <v>1</v>
      </c>
      <c r="G3" s="7">
        <v>0.375</v>
      </c>
      <c r="H3" s="7">
        <f>G3+TIME(0,5,0)</f>
        <v>0.37847222222222221</v>
      </c>
      <c r="I3" s="7">
        <f>H3+TIME(0,5,0)</f>
        <v>0.38194444444444442</v>
      </c>
      <c r="J3" s="7">
        <f>I3+TIME(0,60,0)</f>
        <v>0.4236111111111111</v>
      </c>
      <c r="L3" s="16"/>
      <c r="M3" s="4">
        <f>ROUND($Z$2+$Z$4*0+$Z$3*41+$Z$4*2,-2)</f>
        <v>4100</v>
      </c>
      <c r="N3" s="4">
        <f t="shared" ref="N3:P5" si="0">ROUND($Z$2+$Z$4*0+$Z$3*0+$Z$4*0,-2)</f>
        <v>1300</v>
      </c>
      <c r="O3" s="3" t="s">
        <v>13</v>
      </c>
      <c r="P3"/>
      <c r="Q3"/>
      <c r="R3"/>
      <c r="S3"/>
      <c r="T3"/>
      <c r="U3"/>
      <c r="V3"/>
      <c r="W3"/>
      <c r="X3" s="9" t="s">
        <v>5</v>
      </c>
      <c r="Y3" s="9" t="s">
        <v>6</v>
      </c>
      <c r="Z3" s="9">
        <v>62.35</v>
      </c>
    </row>
    <row r="4" spans="1:26">
      <c r="A4" s="14"/>
      <c r="B4" s="7">
        <v>0.8125</v>
      </c>
      <c r="C4" s="7">
        <f>B4+TIME(0,60,0)</f>
        <v>0.85416666666666663</v>
      </c>
      <c r="D4" s="7">
        <f>C4+TIME(0,5,0)</f>
        <v>0.85763888888888884</v>
      </c>
      <c r="E4" s="7">
        <f>D4+TIME(0,5,0)</f>
        <v>0.86111111111111105</v>
      </c>
      <c r="F4" s="6">
        <v>2</v>
      </c>
      <c r="G4" s="7">
        <v>0.875</v>
      </c>
      <c r="H4" s="7">
        <f>G4+TIME(0,5,0)</f>
        <v>0.87847222222222221</v>
      </c>
      <c r="I4" s="7">
        <f>H4+TIME(0,5,0)</f>
        <v>0.88194444444444442</v>
      </c>
      <c r="J4" s="7">
        <f>I4+TIME(0,60,0)</f>
        <v>0.92361111111111105</v>
      </c>
      <c r="L4" s="16"/>
      <c r="M4" s="4">
        <f>ROUND($Z$2+$Z$4*0+$Z$3*41+$Z$4*5,-2)</f>
        <v>4400</v>
      </c>
      <c r="N4" s="4">
        <f t="shared" si="0"/>
        <v>1300</v>
      </c>
      <c r="O4" s="4">
        <f t="shared" si="0"/>
        <v>1300</v>
      </c>
      <c r="P4" s="3" t="s">
        <v>10</v>
      </c>
      <c r="Q4"/>
      <c r="R4"/>
      <c r="S4"/>
      <c r="T4"/>
      <c r="U4"/>
      <c r="V4"/>
      <c r="W4"/>
      <c r="X4" s="10" t="s">
        <v>7</v>
      </c>
      <c r="Y4" s="10" t="s">
        <v>6</v>
      </c>
      <c r="Z4" s="11">
        <v>116.14</v>
      </c>
    </row>
    <row r="5" spans="1:26">
      <c r="L5" s="17"/>
      <c r="M5" s="4">
        <f>ROUND($Z$2+$Z$4*0+$Z$3*43+$Z$4*5,-2)</f>
        <v>4600</v>
      </c>
      <c r="N5" s="4">
        <f t="shared" si="0"/>
        <v>1300</v>
      </c>
      <c r="O5" s="4">
        <f t="shared" si="0"/>
        <v>1300</v>
      </c>
      <c r="P5" s="4">
        <f t="shared" si="0"/>
        <v>1300</v>
      </c>
      <c r="Q5" s="3" t="s">
        <v>14</v>
      </c>
      <c r="R5"/>
      <c r="S5"/>
      <c r="T5"/>
      <c r="U5"/>
      <c r="V5"/>
      <c r="W5"/>
      <c r="X5"/>
      <c r="Y5"/>
    </row>
    <row r="6" spans="1:26">
      <c r="S6"/>
      <c r="T6"/>
      <c r="U6"/>
      <c r="V6"/>
      <c r="W6"/>
      <c r="X6"/>
      <c r="Y6"/>
    </row>
    <row r="7" spans="1:26">
      <c r="L7" s="12" t="s">
        <v>15</v>
      </c>
      <c r="M7" s="2" t="str">
        <f>M1</f>
        <v>부천터미널</v>
      </c>
      <c r="N7"/>
      <c r="O7"/>
      <c r="P7"/>
      <c r="Q7"/>
      <c r="R7"/>
    </row>
    <row r="8" spans="1:26" ht="15.75" customHeight="1">
      <c r="L8" s="13"/>
      <c r="M8" s="4">
        <f>ROUND(M2*0.8,-2)</f>
        <v>3100</v>
      </c>
      <c r="N8" s="3" t="str">
        <f>N2</f>
        <v>장지역'</v>
      </c>
      <c r="O8"/>
      <c r="P8"/>
      <c r="Q8"/>
      <c r="R8"/>
      <c r="S8"/>
      <c r="T8"/>
      <c r="U8"/>
      <c r="V8"/>
      <c r="W8"/>
      <c r="X8"/>
      <c r="Y8"/>
    </row>
    <row r="9" spans="1:26">
      <c r="L9" s="13"/>
      <c r="M9" s="4">
        <f>ROUND(M3*0.8,-2)</f>
        <v>3300</v>
      </c>
      <c r="N9" s="4">
        <f>ROUND(N3*0.8,-2)</f>
        <v>1000</v>
      </c>
      <c r="O9" s="3" t="str">
        <f>O3</f>
        <v>가락시장</v>
      </c>
      <c r="P9"/>
      <c r="Q9"/>
      <c r="R9"/>
      <c r="S9"/>
      <c r="T9"/>
      <c r="U9"/>
      <c r="V9"/>
      <c r="W9"/>
      <c r="X9"/>
      <c r="Y9"/>
    </row>
    <row r="10" spans="1:26">
      <c r="L10" s="13"/>
      <c r="M10" s="4">
        <f>ROUND(M4*0.8,-2)</f>
        <v>3500</v>
      </c>
      <c r="N10" s="4">
        <f>ROUND(N4*0.8,-2)</f>
        <v>1000</v>
      </c>
      <c r="O10" s="4">
        <f>ROUND(O4*0.8,-2)</f>
        <v>1000</v>
      </c>
      <c r="P10" s="3" t="str">
        <f>P4</f>
        <v>잠실역</v>
      </c>
      <c r="Q10"/>
      <c r="R10"/>
      <c r="S10"/>
      <c r="T10"/>
      <c r="U10"/>
      <c r="V10"/>
      <c r="W10"/>
      <c r="X10"/>
      <c r="Y10"/>
    </row>
    <row r="11" spans="1:26">
      <c r="L11" s="14"/>
      <c r="M11" s="4">
        <f>ROUND(M5*0.8,-2)</f>
        <v>3700</v>
      </c>
      <c r="N11" s="4">
        <f>ROUND(N5*0.8,-2)</f>
        <v>1000</v>
      </c>
      <c r="O11" s="4">
        <f>ROUND(O5*0.8,-2)</f>
        <v>1000</v>
      </c>
      <c r="P11" s="4">
        <f>ROUND(P5*0.8,-2)</f>
        <v>1000</v>
      </c>
      <c r="Q11" s="3" t="str">
        <f>Q5</f>
        <v>동서울TR</v>
      </c>
      <c r="R11"/>
      <c r="S11"/>
      <c r="T11"/>
      <c r="U11"/>
      <c r="V11"/>
      <c r="W11"/>
      <c r="X11"/>
      <c r="Y11"/>
    </row>
    <row r="12" spans="1:26">
      <c r="S12"/>
      <c r="T12"/>
      <c r="U12"/>
      <c r="V12"/>
      <c r="W12"/>
      <c r="X12"/>
      <c r="Y12"/>
    </row>
    <row r="13" spans="1:26">
      <c r="L13" s="12" t="s">
        <v>16</v>
      </c>
      <c r="M13" s="2" t="str">
        <f>M1</f>
        <v>부천터미널</v>
      </c>
      <c r="N13"/>
      <c r="O13"/>
      <c r="P13"/>
      <c r="Q13"/>
      <c r="R13"/>
      <c r="S13"/>
      <c r="T13"/>
      <c r="U13"/>
      <c r="V13"/>
      <c r="W13"/>
      <c r="X13"/>
      <c r="Y13"/>
    </row>
    <row r="14" spans="1:26">
      <c r="L14" s="13"/>
      <c r="M14" s="4">
        <f>ROUND(M2*0.5,-2)</f>
        <v>2000</v>
      </c>
      <c r="N14" s="3" t="str">
        <f>N2</f>
        <v>장지역'</v>
      </c>
      <c r="O14"/>
      <c r="P14"/>
      <c r="Q14"/>
      <c r="R14"/>
    </row>
    <row r="15" spans="1:26" ht="15.75" customHeight="1">
      <c r="L15" s="13"/>
      <c r="M15" s="4">
        <f t="shared" ref="M15:M17" si="1">ROUND(M3*0.5,-2)</f>
        <v>2100</v>
      </c>
      <c r="N15" s="4">
        <f>ROUND(N3*0.5,-1)</f>
        <v>650</v>
      </c>
      <c r="O15" s="3" t="str">
        <f>O3</f>
        <v>가락시장</v>
      </c>
      <c r="P15"/>
      <c r="Q15"/>
      <c r="R15"/>
      <c r="S15"/>
      <c r="T15"/>
      <c r="U15"/>
      <c r="V15"/>
      <c r="W15"/>
      <c r="X15"/>
      <c r="Y15"/>
    </row>
    <row r="16" spans="1:26">
      <c r="L16" s="13"/>
      <c r="M16" s="4">
        <f t="shared" si="1"/>
        <v>2200</v>
      </c>
      <c r="N16" s="4">
        <f>ROUND(N4*0.5,-1)</f>
        <v>650</v>
      </c>
      <c r="O16" s="4">
        <f>ROUND(O4*0.5,-1)</f>
        <v>650</v>
      </c>
      <c r="P16" s="3" t="str">
        <f>P4</f>
        <v>잠실역</v>
      </c>
      <c r="Q16"/>
      <c r="R16"/>
      <c r="S16"/>
      <c r="T16"/>
      <c r="U16"/>
      <c r="V16"/>
      <c r="W16"/>
      <c r="X16"/>
      <c r="Y16"/>
    </row>
    <row r="17" spans="12:25" ht="16.5" customHeight="1">
      <c r="L17" s="14"/>
      <c r="M17" s="4">
        <f t="shared" si="1"/>
        <v>2300</v>
      </c>
      <c r="N17" s="4">
        <f>ROUND(N5*0.5,-1)</f>
        <v>650</v>
      </c>
      <c r="O17" s="4">
        <f>ROUND(O5*0.5,-1)</f>
        <v>650</v>
      </c>
      <c r="P17" s="4">
        <f>ROUND(P5*0.5,-1)</f>
        <v>650</v>
      </c>
      <c r="Q17" s="3" t="str">
        <f>Q5</f>
        <v>동서울TR</v>
      </c>
      <c r="R17"/>
      <c r="S17"/>
      <c r="T17"/>
      <c r="U17"/>
      <c r="V17"/>
      <c r="W17"/>
      <c r="X17"/>
      <c r="Y17"/>
    </row>
    <row r="18" spans="12:25"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2:25">
      <c r="S19"/>
      <c r="T19"/>
      <c r="U19"/>
      <c r="V19"/>
      <c r="W19"/>
      <c r="X19"/>
      <c r="Y19"/>
    </row>
    <row r="20" spans="12:25">
      <c r="S20"/>
      <c r="T20"/>
      <c r="U20"/>
      <c r="V20"/>
      <c r="W20"/>
      <c r="X20"/>
      <c r="Y20"/>
    </row>
    <row r="43" ht="16.5" customHeight="1"/>
  </sheetData>
  <sheetProtection password="DD5C" sheet="1" objects="1" scenarios="1" selectLockedCells="1" selectUnlockedCells="1"/>
  <mergeCells count="9">
    <mergeCell ref="L13:L17"/>
    <mergeCell ref="L7:L11"/>
    <mergeCell ref="L1:L5"/>
    <mergeCell ref="X1:Z1"/>
    <mergeCell ref="A1:A2"/>
    <mergeCell ref="F1:F2"/>
    <mergeCell ref="B1:E1"/>
    <mergeCell ref="G1:J1"/>
    <mergeCell ref="A3:A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Lee</cp:lastModifiedBy>
  <dcterms:created xsi:type="dcterms:W3CDTF">2011-12-13T14:31:08Z</dcterms:created>
  <dcterms:modified xsi:type="dcterms:W3CDTF">2013-08-17T06:29:58Z</dcterms:modified>
</cp:coreProperties>
</file>